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https://api.box.com/wopi/files/1828836215022/WOPIServiceId_TP_BOX_2/WOPIUserId_-/"/>
    </mc:Choice>
  </mc:AlternateContent>
  <xr:revisionPtr revIDLastSave="42" documentId="13_ncr:1_{B54B082F-E78B-4D4B-A384-ECDCF6B79ABB}" xr6:coauthVersionLast="47" xr6:coauthVersionMax="47" xr10:uidLastSave="{11D20E4D-D4C6-4153-A8DF-C0A138D8B9C8}"/>
  <bookViews>
    <workbookView xWindow="660" yWindow="120" windowWidth="22332" windowHeight="14256" tabRatio="738" xr2:uid="{00000000-000D-0000-FFFF-FFFF00000000}"/>
  </bookViews>
  <sheets>
    <sheet name="資金計画表　※記入例" sheetId="9" r:id="rId1"/>
    <sheet name="交付申請書貼付用（採択決定後に使用）※記入例" sheetId="10" r:id="rId2"/>
    <sheet name="資金計画表" sheetId="5" r:id="rId3"/>
    <sheet name="交付申請書貼付用（採択決定後に使用）" sheetId="7" r:id="rId4"/>
  </sheets>
  <definedNames>
    <definedName name="_xlnm._FilterDatabase" localSheetId="2" hidden="1">資金計画表!$A$8:$R$81</definedName>
    <definedName name="_xlnm._FilterDatabase" localSheetId="0" hidden="1">'資金計画表　※記入例'!$A$8:$R$81</definedName>
    <definedName name="_xlnm.Print_Area" localSheetId="3">'交付申請書貼付用（採択決定後に使用）'!$A$1:$Q$21</definedName>
    <definedName name="_xlnm.Print_Area" localSheetId="1">'交付申請書貼付用（採択決定後に使用）※記入例'!$A$1:$R$21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2" i="5" l="1"/>
  <c r="T13" i="9" l="1"/>
  <c r="T10" i="9" s="1"/>
  <c r="J7" i="10" s="1"/>
  <c r="U13" i="9"/>
  <c r="U10" i="9" s="1"/>
  <c r="K7" i="10" s="1"/>
  <c r="Q81" i="5"/>
  <c r="AB81" i="5" s="1"/>
  <c r="Q80" i="5"/>
  <c r="AB80" i="5" s="1"/>
  <c r="Q79" i="5"/>
  <c r="AB79" i="5" s="1"/>
  <c r="Q78" i="5"/>
  <c r="AB78" i="5" s="1"/>
  <c r="Q75" i="5"/>
  <c r="AB75" i="5" s="1"/>
  <c r="Q74" i="5"/>
  <c r="AB74" i="5" s="1"/>
  <c r="Q73" i="5"/>
  <c r="Q72" i="5"/>
  <c r="AB72" i="5" s="1"/>
  <c r="Q71" i="5"/>
  <c r="Q68" i="5"/>
  <c r="Q67" i="5"/>
  <c r="AB67" i="5" s="1"/>
  <c r="Q66" i="5"/>
  <c r="Q65" i="5"/>
  <c r="AB65" i="5" s="1"/>
  <c r="Q62" i="5"/>
  <c r="AB62" i="5" s="1"/>
  <c r="Q61" i="5"/>
  <c r="AB61" i="5" s="1"/>
  <c r="Q60" i="5"/>
  <c r="Q59" i="5"/>
  <c r="AB59" i="5" s="1"/>
  <c r="Q58" i="5"/>
  <c r="Q57" i="5"/>
  <c r="Q56" i="5"/>
  <c r="AB56" i="5" s="1"/>
  <c r="Q54" i="5"/>
  <c r="AB54" i="5" s="1"/>
  <c r="Q53" i="5"/>
  <c r="Q52" i="5"/>
  <c r="AB52" i="5" s="1"/>
  <c r="Q50" i="5"/>
  <c r="AB50" i="5" s="1"/>
  <c r="Q49" i="5"/>
  <c r="AB49" i="5" s="1"/>
  <c r="Q48" i="5"/>
  <c r="AB48" i="5" s="1"/>
  <c r="Q47" i="5"/>
  <c r="Q45" i="5" s="1"/>
  <c r="R45" i="5" s="1"/>
  <c r="Q46" i="5"/>
  <c r="Q44" i="5"/>
  <c r="Q43" i="5"/>
  <c r="Q42" i="5"/>
  <c r="AB42" i="5" s="1"/>
  <c r="Q40" i="5"/>
  <c r="Q39" i="5"/>
  <c r="AB39" i="5" s="1"/>
  <c r="Q38" i="5"/>
  <c r="AB38" i="5" s="1"/>
  <c r="Q37" i="5"/>
  <c r="AB37" i="5" s="1"/>
  <c r="Q36" i="5"/>
  <c r="AB36" i="5" s="1"/>
  <c r="Q35" i="5"/>
  <c r="R35" i="5" s="1"/>
  <c r="Q34" i="5"/>
  <c r="Q31" i="5" s="1"/>
  <c r="R31" i="5" s="1"/>
  <c r="Q33" i="5"/>
  <c r="Q32" i="5"/>
  <c r="AB32" i="5" s="1"/>
  <c r="Q30" i="5"/>
  <c r="Q29" i="5"/>
  <c r="Q28" i="5"/>
  <c r="AB28" i="5" s="1"/>
  <c r="Q26" i="5"/>
  <c r="Q25" i="5"/>
  <c r="AB25" i="5" s="1"/>
  <c r="Q24" i="5"/>
  <c r="AB24" i="5" s="1"/>
  <c r="Q23" i="5"/>
  <c r="Q22" i="5"/>
  <c r="Q21" i="5"/>
  <c r="Q20" i="5"/>
  <c r="AB20" i="5" s="1"/>
  <c r="Q17" i="5"/>
  <c r="AB17" i="5" s="1"/>
  <c r="Q16" i="5"/>
  <c r="AB16" i="5" s="1"/>
  <c r="Q15" i="5"/>
  <c r="AB15" i="5" s="1"/>
  <c r="Q14" i="5"/>
  <c r="AB14" i="5" s="1"/>
  <c r="Q13" i="5"/>
  <c r="AB13" i="5" s="1"/>
  <c r="Q12" i="5"/>
  <c r="AB12" i="5" s="1"/>
  <c r="Q11" i="5"/>
  <c r="Q81" i="9"/>
  <c r="AB81" i="9" s="1"/>
  <c r="Q80" i="9"/>
  <c r="AB80" i="9" s="1"/>
  <c r="Q79" i="9"/>
  <c r="Q78" i="9"/>
  <c r="Q77" i="9"/>
  <c r="Q75" i="9"/>
  <c r="AB75" i="9" s="1"/>
  <c r="Q74" i="9"/>
  <c r="AB74" i="9" s="1"/>
  <c r="Q73" i="9"/>
  <c r="Q68" i="9"/>
  <c r="AB68" i="9" s="1"/>
  <c r="Q67" i="9"/>
  <c r="AB67" i="9" s="1"/>
  <c r="Q66" i="9"/>
  <c r="AB66" i="9" s="1"/>
  <c r="Q65" i="9"/>
  <c r="AB65" i="9" s="1"/>
  <c r="Q62" i="9"/>
  <c r="AB62" i="9" s="1"/>
  <c r="Q61" i="9"/>
  <c r="AB61" i="9" s="1"/>
  <c r="Q60" i="9"/>
  <c r="Q59" i="9"/>
  <c r="Q58" i="9"/>
  <c r="Q57" i="9"/>
  <c r="AB57" i="9" s="1"/>
  <c r="Q56" i="9"/>
  <c r="Q54" i="9"/>
  <c r="AB54" i="9" s="1"/>
  <c r="Q53" i="9"/>
  <c r="AB53" i="9" s="1"/>
  <c r="Q50" i="9"/>
  <c r="Q49" i="9"/>
  <c r="AB49" i="9" s="1"/>
  <c r="Q48" i="9"/>
  <c r="AB48" i="9" s="1"/>
  <c r="Q47" i="9"/>
  <c r="AB47" i="9" s="1"/>
  <c r="Q46" i="9"/>
  <c r="Q44" i="9"/>
  <c r="Q43" i="9"/>
  <c r="Q40" i="9"/>
  <c r="AB40" i="9" s="1"/>
  <c r="Q39" i="9"/>
  <c r="AB39" i="9" s="1"/>
  <c r="Q38" i="9"/>
  <c r="Q34" i="9"/>
  <c r="AB34" i="9" s="1"/>
  <c r="Q33" i="9"/>
  <c r="AB33" i="9" s="1"/>
  <c r="Q32" i="9"/>
  <c r="AB32" i="9" s="1"/>
  <c r="Q30" i="9"/>
  <c r="AB30" i="9" s="1"/>
  <c r="Q29" i="9"/>
  <c r="AB29" i="9" s="1"/>
  <c r="Q26" i="9"/>
  <c r="AB26" i="9" s="1"/>
  <c r="Q25" i="9"/>
  <c r="AB25" i="9" s="1"/>
  <c r="Q24" i="9"/>
  <c r="Q23" i="9"/>
  <c r="Q22" i="9"/>
  <c r="Q17" i="9"/>
  <c r="AB17" i="9" s="1"/>
  <c r="Q16" i="9"/>
  <c r="K5" i="10"/>
  <c r="U76" i="9"/>
  <c r="K20" i="10" s="1"/>
  <c r="U70" i="9"/>
  <c r="U63" i="9"/>
  <c r="K17" i="10" s="1"/>
  <c r="U55" i="9"/>
  <c r="K16" i="10" s="1"/>
  <c r="U51" i="9"/>
  <c r="K15" i="10" s="1"/>
  <c r="U45" i="9"/>
  <c r="K14" i="10" s="1"/>
  <c r="U41" i="9"/>
  <c r="K13" i="10" s="1"/>
  <c r="U35" i="9"/>
  <c r="K12" i="10" s="1"/>
  <c r="U31" i="9"/>
  <c r="K11" i="10" s="1"/>
  <c r="U27" i="9"/>
  <c r="K10" i="10" s="1"/>
  <c r="U19" i="9"/>
  <c r="K9" i="10" s="1"/>
  <c r="AB73" i="5"/>
  <c r="AB68" i="5"/>
  <c r="AB66" i="5"/>
  <c r="AB60" i="5"/>
  <c r="AB58" i="5"/>
  <c r="AB57" i="5"/>
  <c r="AB53" i="5"/>
  <c r="AB46" i="5"/>
  <c r="AB43" i="5"/>
  <c r="AB40" i="5"/>
  <c r="AB33" i="5"/>
  <c r="AB30" i="5"/>
  <c r="AB29" i="5"/>
  <c r="AB26" i="5"/>
  <c r="AB23" i="5"/>
  <c r="AB22" i="5"/>
  <c r="AB21" i="5"/>
  <c r="M11" i="5"/>
  <c r="O11" i="5" s="1"/>
  <c r="J5" i="10"/>
  <c r="L5" i="10"/>
  <c r="M5" i="10"/>
  <c r="N5" i="10"/>
  <c r="O5" i="10"/>
  <c r="P5" i="10"/>
  <c r="Q5" i="10"/>
  <c r="E7" i="10"/>
  <c r="I7" i="10"/>
  <c r="I8" i="10"/>
  <c r="I9" i="10"/>
  <c r="I10" i="10"/>
  <c r="I11" i="10"/>
  <c r="I12" i="10"/>
  <c r="I13" i="10"/>
  <c r="I14" i="10"/>
  <c r="I15" i="10"/>
  <c r="I16" i="10"/>
  <c r="I17" i="10"/>
  <c r="I18" i="10"/>
  <c r="I19" i="10"/>
  <c r="I20" i="10"/>
  <c r="V10" i="9"/>
  <c r="L7" i="10" s="1"/>
  <c r="W10" i="9"/>
  <c r="M7" i="10" s="1"/>
  <c r="X10" i="9"/>
  <c r="N7" i="10" s="1"/>
  <c r="Y10" i="9"/>
  <c r="O7" i="10" s="1"/>
  <c r="Z10" i="9"/>
  <c r="P7" i="10" s="1"/>
  <c r="AA10" i="9"/>
  <c r="Q7" i="10" s="1"/>
  <c r="I11" i="9"/>
  <c r="K11" i="9"/>
  <c r="L11" i="9"/>
  <c r="M11" i="9"/>
  <c r="O11" i="9" s="1"/>
  <c r="Q11" i="9" s="1"/>
  <c r="I12" i="9"/>
  <c r="K12" i="9"/>
  <c r="L12" i="9"/>
  <c r="M12" i="9"/>
  <c r="O12" i="9" s="1"/>
  <c r="Q12" i="9" s="1"/>
  <c r="AB12" i="9" s="1"/>
  <c r="I13" i="9"/>
  <c r="K13" i="9"/>
  <c r="L13" i="9"/>
  <c r="M13" i="9"/>
  <c r="O13" i="9" s="1"/>
  <c r="Q13" i="9" s="1"/>
  <c r="I14" i="9"/>
  <c r="K14" i="9"/>
  <c r="L14" i="9"/>
  <c r="M14" i="9"/>
  <c r="O14" i="9" s="1"/>
  <c r="Q14" i="9" s="1"/>
  <c r="AB14" i="9" s="1"/>
  <c r="I15" i="9"/>
  <c r="K15" i="9"/>
  <c r="L15" i="9"/>
  <c r="M15" i="9"/>
  <c r="O15" i="9" s="1"/>
  <c r="Q15" i="9" s="1"/>
  <c r="I16" i="9"/>
  <c r="K16" i="9"/>
  <c r="L16" i="9"/>
  <c r="M16" i="9"/>
  <c r="O16" i="9" s="1"/>
  <c r="AB16" i="9"/>
  <c r="I17" i="9"/>
  <c r="K17" i="9"/>
  <c r="L17" i="9"/>
  <c r="M17" i="9"/>
  <c r="O17" i="9" s="1"/>
  <c r="T19" i="9"/>
  <c r="J9" i="10" s="1"/>
  <c r="V19" i="9"/>
  <c r="W19" i="9"/>
  <c r="M9" i="10" s="1"/>
  <c r="X19" i="9"/>
  <c r="Y19" i="9"/>
  <c r="O9" i="10" s="1"/>
  <c r="Z19" i="9"/>
  <c r="AA19" i="9"/>
  <c r="I20" i="9"/>
  <c r="K20" i="9"/>
  <c r="L20" i="9"/>
  <c r="M20" i="9"/>
  <c r="O20" i="9" s="1"/>
  <c r="Q20" i="9" s="1"/>
  <c r="AB20" i="9" s="1"/>
  <c r="I21" i="9"/>
  <c r="K21" i="9"/>
  <c r="L21" i="9"/>
  <c r="M21" i="9"/>
  <c r="O21" i="9" s="1"/>
  <c r="Q21" i="9" s="1"/>
  <c r="AB21" i="9" s="1"/>
  <c r="I22" i="9"/>
  <c r="K22" i="9"/>
  <c r="L22" i="9"/>
  <c r="M22" i="9"/>
  <c r="O22" i="9" s="1"/>
  <c r="AB22" i="9"/>
  <c r="I23" i="9"/>
  <c r="K23" i="9"/>
  <c r="L23" i="9"/>
  <c r="M23" i="9"/>
  <c r="O23" i="9" s="1"/>
  <c r="I24" i="9"/>
  <c r="K24" i="9"/>
  <c r="L24" i="9"/>
  <c r="M24" i="9"/>
  <c r="O24" i="9" s="1"/>
  <c r="AB24" i="9"/>
  <c r="I25" i="9"/>
  <c r="K25" i="9"/>
  <c r="L25" i="9"/>
  <c r="M25" i="9"/>
  <c r="O25" i="9" s="1"/>
  <c r="I26" i="9"/>
  <c r="K26" i="9"/>
  <c r="L26" i="9"/>
  <c r="M26" i="9"/>
  <c r="O26" i="9" s="1"/>
  <c r="T27" i="9"/>
  <c r="J10" i="10" s="1"/>
  <c r="V27" i="9"/>
  <c r="L10" i="10" s="1"/>
  <c r="W27" i="9"/>
  <c r="M10" i="10" s="1"/>
  <c r="X27" i="9"/>
  <c r="N10" i="10" s="1"/>
  <c r="Y27" i="9"/>
  <c r="O10" i="10" s="1"/>
  <c r="Z27" i="9"/>
  <c r="P10" i="10" s="1"/>
  <c r="AA27" i="9"/>
  <c r="Q10" i="10" s="1"/>
  <c r="I28" i="9"/>
  <c r="K28" i="9"/>
  <c r="L28" i="9"/>
  <c r="M28" i="9"/>
  <c r="O28" i="9"/>
  <c r="Q28" i="9" s="1"/>
  <c r="I29" i="9"/>
  <c r="K29" i="9"/>
  <c r="L29" i="9"/>
  <c r="M29" i="9"/>
  <c r="O29" i="9" s="1"/>
  <c r="I30" i="9"/>
  <c r="K30" i="9"/>
  <c r="L30" i="9"/>
  <c r="M30" i="9"/>
  <c r="O30" i="9" s="1"/>
  <c r="T31" i="9"/>
  <c r="J11" i="10" s="1"/>
  <c r="V31" i="9"/>
  <c r="L11" i="10" s="1"/>
  <c r="W31" i="9"/>
  <c r="X31" i="9"/>
  <c r="N11" i="10" s="1"/>
  <c r="Y31" i="9"/>
  <c r="O11" i="10" s="1"/>
  <c r="Z31" i="9"/>
  <c r="P11" i="10" s="1"/>
  <c r="AA31" i="9"/>
  <c r="Q11" i="10" s="1"/>
  <c r="I32" i="9"/>
  <c r="L32" i="9"/>
  <c r="M32" i="9"/>
  <c r="O32" i="9" s="1"/>
  <c r="I33" i="9"/>
  <c r="L33" i="9"/>
  <c r="M33" i="9"/>
  <c r="O33" i="9" s="1"/>
  <c r="I34" i="9"/>
  <c r="L34" i="9"/>
  <c r="M34" i="9"/>
  <c r="O34" i="9" s="1"/>
  <c r="T35" i="9"/>
  <c r="J12" i="10" s="1"/>
  <c r="V35" i="9"/>
  <c r="L12" i="10" s="1"/>
  <c r="W35" i="9"/>
  <c r="M12" i="10" s="1"/>
  <c r="X35" i="9"/>
  <c r="N12" i="10" s="1"/>
  <c r="Y35" i="9"/>
  <c r="O12" i="10" s="1"/>
  <c r="Z35" i="9"/>
  <c r="P12" i="10" s="1"/>
  <c r="AA35" i="9"/>
  <c r="Q12" i="10" s="1"/>
  <c r="I36" i="9"/>
  <c r="L36" i="9"/>
  <c r="M36" i="9"/>
  <c r="I37" i="9"/>
  <c r="L37" i="9"/>
  <c r="M37" i="9"/>
  <c r="O37" i="9" s="1"/>
  <c r="Q37" i="9" s="1"/>
  <c r="AB37" i="9" s="1"/>
  <c r="I38" i="9"/>
  <c r="L38" i="9"/>
  <c r="M38" i="9"/>
  <c r="O38" i="9" s="1"/>
  <c r="AB38" i="9"/>
  <c r="I39" i="9"/>
  <c r="L39" i="9"/>
  <c r="M39" i="9"/>
  <c r="O39" i="9" s="1"/>
  <c r="I40" i="9"/>
  <c r="L40" i="9"/>
  <c r="M40" i="9"/>
  <c r="O40" i="9" s="1"/>
  <c r="T41" i="9"/>
  <c r="J13" i="10" s="1"/>
  <c r="V41" i="9"/>
  <c r="L13" i="10" s="1"/>
  <c r="W41" i="9"/>
  <c r="M13" i="10" s="1"/>
  <c r="X41" i="9"/>
  <c r="N13" i="10" s="1"/>
  <c r="Y41" i="9"/>
  <c r="O13" i="10" s="1"/>
  <c r="Z41" i="9"/>
  <c r="P13" i="10" s="1"/>
  <c r="AA41" i="9"/>
  <c r="Q13" i="10" s="1"/>
  <c r="I42" i="9"/>
  <c r="L42" i="9"/>
  <c r="M42" i="9"/>
  <c r="O42" i="9" s="1"/>
  <c r="Q42" i="9" s="1"/>
  <c r="AB42" i="9" s="1"/>
  <c r="I43" i="9"/>
  <c r="L43" i="9"/>
  <c r="M43" i="9"/>
  <c r="O43" i="9" s="1"/>
  <c r="AB43" i="9"/>
  <c r="I44" i="9"/>
  <c r="L44" i="9"/>
  <c r="M44" i="9"/>
  <c r="O44" i="9" s="1"/>
  <c r="AB44" i="9"/>
  <c r="T45" i="9"/>
  <c r="J14" i="10" s="1"/>
  <c r="V45" i="9"/>
  <c r="L14" i="10" s="1"/>
  <c r="W45" i="9"/>
  <c r="M14" i="10" s="1"/>
  <c r="X45" i="9"/>
  <c r="N14" i="10" s="1"/>
  <c r="Y45" i="9"/>
  <c r="O14" i="10" s="1"/>
  <c r="Z45" i="9"/>
  <c r="P14" i="10" s="1"/>
  <c r="AA45" i="9"/>
  <c r="Q14" i="10" s="1"/>
  <c r="I46" i="9"/>
  <c r="L46" i="9"/>
  <c r="M46" i="9"/>
  <c r="O46" i="9" s="1"/>
  <c r="AB46" i="9"/>
  <c r="I47" i="9"/>
  <c r="L47" i="9"/>
  <c r="M47" i="9"/>
  <c r="I48" i="9"/>
  <c r="L48" i="9"/>
  <c r="M48" i="9"/>
  <c r="O48" i="9" s="1"/>
  <c r="I49" i="9"/>
  <c r="L49" i="9"/>
  <c r="M49" i="9"/>
  <c r="O49" i="9" s="1"/>
  <c r="I50" i="9"/>
  <c r="L50" i="9"/>
  <c r="M50" i="9"/>
  <c r="O50" i="9" s="1"/>
  <c r="T51" i="9"/>
  <c r="J15" i="10" s="1"/>
  <c r="V51" i="9"/>
  <c r="L15" i="10" s="1"/>
  <c r="W51" i="9"/>
  <c r="M15" i="10" s="1"/>
  <c r="X51" i="9"/>
  <c r="N15" i="10" s="1"/>
  <c r="Y51" i="9"/>
  <c r="O15" i="10" s="1"/>
  <c r="Z51" i="9"/>
  <c r="P15" i="10" s="1"/>
  <c r="AA51" i="9"/>
  <c r="Q15" i="10" s="1"/>
  <c r="I52" i="9"/>
  <c r="L52" i="9"/>
  <c r="M52" i="9"/>
  <c r="O52" i="9" s="1"/>
  <c r="Q52" i="9" s="1"/>
  <c r="AB52" i="9" s="1"/>
  <c r="I53" i="9"/>
  <c r="L53" i="9"/>
  <c r="M53" i="9"/>
  <c r="O53" i="9" s="1"/>
  <c r="I54" i="9"/>
  <c r="L54" i="9"/>
  <c r="M54" i="9"/>
  <c r="T55" i="9"/>
  <c r="J16" i="10" s="1"/>
  <c r="V55" i="9"/>
  <c r="L16" i="10" s="1"/>
  <c r="W55" i="9"/>
  <c r="M16" i="10" s="1"/>
  <c r="X55" i="9"/>
  <c r="N16" i="10" s="1"/>
  <c r="Y55" i="9"/>
  <c r="O16" i="10" s="1"/>
  <c r="Z55" i="9"/>
  <c r="P16" i="10" s="1"/>
  <c r="AA55" i="9"/>
  <c r="Q16" i="10" s="1"/>
  <c r="I56" i="9"/>
  <c r="K56" i="9"/>
  <c r="L56" i="9"/>
  <c r="M56" i="9"/>
  <c r="O56" i="9" s="1"/>
  <c r="I57" i="9"/>
  <c r="K57" i="9"/>
  <c r="L57" i="9"/>
  <c r="M57" i="9"/>
  <c r="O57" i="9" s="1"/>
  <c r="I58" i="9"/>
  <c r="K58" i="9"/>
  <c r="L58" i="9"/>
  <c r="M58" i="9"/>
  <c r="O58" i="9" s="1"/>
  <c r="AB58" i="9"/>
  <c r="I59" i="9"/>
  <c r="K59" i="9"/>
  <c r="L59" i="9"/>
  <c r="M59" i="9"/>
  <c r="O59" i="9" s="1"/>
  <c r="AB59" i="9"/>
  <c r="I60" i="9"/>
  <c r="K60" i="9"/>
  <c r="L60" i="9"/>
  <c r="M60" i="9"/>
  <c r="O60" i="9" s="1"/>
  <c r="AB60" i="9"/>
  <c r="I61" i="9"/>
  <c r="K61" i="9"/>
  <c r="L61" i="9"/>
  <c r="M61" i="9"/>
  <c r="O61" i="9" s="1"/>
  <c r="I62" i="9"/>
  <c r="K62" i="9"/>
  <c r="L62" i="9"/>
  <c r="M62" i="9"/>
  <c r="O62" i="9" s="1"/>
  <c r="T63" i="9"/>
  <c r="J17" i="10" s="1"/>
  <c r="V63" i="9"/>
  <c r="W63" i="9"/>
  <c r="M17" i="10" s="1"/>
  <c r="X63" i="9"/>
  <c r="N17" i="10" s="1"/>
  <c r="Y63" i="9"/>
  <c r="O17" i="10" s="1"/>
  <c r="Z63" i="9"/>
  <c r="P17" i="10" s="1"/>
  <c r="AA63" i="9"/>
  <c r="Q17" i="10" s="1"/>
  <c r="I64" i="9"/>
  <c r="L64" i="9"/>
  <c r="M64" i="9"/>
  <c r="O64" i="9" s="1"/>
  <c r="Q64" i="9" s="1"/>
  <c r="I65" i="9"/>
  <c r="L65" i="9"/>
  <c r="M65" i="9"/>
  <c r="O65" i="9" s="1"/>
  <c r="I66" i="9"/>
  <c r="L66" i="9"/>
  <c r="M66" i="9"/>
  <c r="O66" i="9" s="1"/>
  <c r="I67" i="9"/>
  <c r="L67" i="9"/>
  <c r="M67" i="9"/>
  <c r="O67" i="9" s="1"/>
  <c r="I68" i="9"/>
  <c r="L68" i="9"/>
  <c r="M68" i="9"/>
  <c r="O68" i="9" s="1"/>
  <c r="T70" i="9"/>
  <c r="V70" i="9"/>
  <c r="L19" i="10" s="1"/>
  <c r="W70" i="9"/>
  <c r="M19" i="10" s="1"/>
  <c r="X70" i="9"/>
  <c r="N19" i="10" s="1"/>
  <c r="Y70" i="9"/>
  <c r="Z70" i="9"/>
  <c r="AA70" i="9"/>
  <c r="I71" i="9"/>
  <c r="L71" i="9"/>
  <c r="M71" i="9"/>
  <c r="O71" i="9" s="1"/>
  <c r="Q71" i="9" s="1"/>
  <c r="AB71" i="9" s="1"/>
  <c r="I72" i="9"/>
  <c r="L72" i="9"/>
  <c r="M72" i="9"/>
  <c r="O72" i="9" s="1"/>
  <c r="Q72" i="9" s="1"/>
  <c r="I73" i="9"/>
  <c r="L73" i="9"/>
  <c r="M73" i="9"/>
  <c r="O73" i="9" s="1"/>
  <c r="AB73" i="9"/>
  <c r="I74" i="9"/>
  <c r="L74" i="9"/>
  <c r="M74" i="9"/>
  <c r="O74" i="9" s="1"/>
  <c r="I75" i="9"/>
  <c r="L75" i="9"/>
  <c r="M75" i="9"/>
  <c r="O75" i="9" s="1"/>
  <c r="T76" i="9"/>
  <c r="J20" i="10" s="1"/>
  <c r="V76" i="9"/>
  <c r="L20" i="10" s="1"/>
  <c r="W76" i="9"/>
  <c r="X76" i="9"/>
  <c r="N20" i="10" s="1"/>
  <c r="Y76" i="9"/>
  <c r="O20" i="10" s="1"/>
  <c r="Z76" i="9"/>
  <c r="P20" i="10" s="1"/>
  <c r="AA76" i="9"/>
  <c r="Q20" i="10" s="1"/>
  <c r="I77" i="9"/>
  <c r="L77" i="9"/>
  <c r="M77" i="9"/>
  <c r="O77" i="9" s="1"/>
  <c r="AB77" i="9"/>
  <c r="I78" i="9"/>
  <c r="L78" i="9"/>
  <c r="M78" i="9"/>
  <c r="AB78" i="9"/>
  <c r="I79" i="9"/>
  <c r="L79" i="9"/>
  <c r="M79" i="9"/>
  <c r="O79" i="9" s="1"/>
  <c r="AB79" i="9"/>
  <c r="I80" i="9"/>
  <c r="L80" i="9"/>
  <c r="M80" i="9"/>
  <c r="O80" i="9" s="1"/>
  <c r="I81" i="9"/>
  <c r="L81" i="9"/>
  <c r="M81" i="9"/>
  <c r="O81" i="9" s="1"/>
  <c r="Q10" i="5" l="1"/>
  <c r="R10" i="5" s="1"/>
  <c r="AB47" i="5"/>
  <c r="Q70" i="5"/>
  <c r="Q27" i="5"/>
  <c r="R27" i="5" s="1"/>
  <c r="Q55" i="5"/>
  <c r="R55" i="5" s="1"/>
  <c r="Q45" i="9"/>
  <c r="D14" i="10" s="1"/>
  <c r="Q76" i="9"/>
  <c r="R76" i="9" s="1"/>
  <c r="F20" i="10" s="1"/>
  <c r="Q10" i="9"/>
  <c r="Q27" i="9"/>
  <c r="R27" i="9" s="1"/>
  <c r="F10" i="10" s="1"/>
  <c r="AB15" i="9"/>
  <c r="R10" i="9"/>
  <c r="Q31" i="9"/>
  <c r="R31" i="9" s="1"/>
  <c r="F11" i="10" s="1"/>
  <c r="Q51" i="9"/>
  <c r="D15" i="10" s="1"/>
  <c r="AB50" i="9"/>
  <c r="Q55" i="9"/>
  <c r="D16" i="10" s="1"/>
  <c r="U69" i="9"/>
  <c r="Q70" i="9"/>
  <c r="R70" i="9" s="1"/>
  <c r="F19" i="10" s="1"/>
  <c r="F18" i="10" s="1"/>
  <c r="AB13" i="9"/>
  <c r="AB64" i="9"/>
  <c r="Q63" i="9"/>
  <c r="D17" i="10" s="1"/>
  <c r="AB71" i="5"/>
  <c r="Q41" i="5"/>
  <c r="R41" i="5" s="1"/>
  <c r="AB11" i="5"/>
  <c r="R70" i="5"/>
  <c r="AB44" i="5"/>
  <c r="Q19" i="5"/>
  <c r="Q51" i="5"/>
  <c r="R51" i="5" s="1"/>
  <c r="AB34" i="5"/>
  <c r="Q19" i="9"/>
  <c r="AB28" i="9"/>
  <c r="Q41" i="9"/>
  <c r="R41" i="9" s="1"/>
  <c r="F13" i="10" s="1"/>
  <c r="AB23" i="9"/>
  <c r="AB72" i="9"/>
  <c r="AB56" i="9"/>
  <c r="AB11" i="9"/>
  <c r="K8" i="10"/>
  <c r="Y69" i="9"/>
  <c r="K19" i="10"/>
  <c r="K18" i="10" s="1"/>
  <c r="U18" i="9"/>
  <c r="M35" i="9"/>
  <c r="M31" i="9"/>
  <c r="W69" i="9"/>
  <c r="M10" i="9"/>
  <c r="M51" i="9"/>
  <c r="Z69" i="9"/>
  <c r="M27" i="9"/>
  <c r="R16" i="10"/>
  <c r="R14" i="10"/>
  <c r="R10" i="10"/>
  <c r="R15" i="10"/>
  <c r="N18" i="10"/>
  <c r="L18" i="10"/>
  <c r="R13" i="10"/>
  <c r="AA18" i="9"/>
  <c r="O19" i="10"/>
  <c r="O18" i="10" s="1"/>
  <c r="M45" i="9"/>
  <c r="Z18" i="9"/>
  <c r="M20" i="10"/>
  <c r="R20" i="10" s="1"/>
  <c r="Q9" i="10"/>
  <c r="Q8" i="10" s="1"/>
  <c r="P19" i="10"/>
  <c r="P18" i="10" s="1"/>
  <c r="R12" i="10"/>
  <c r="T69" i="9"/>
  <c r="Y18" i="9"/>
  <c r="J19" i="10"/>
  <c r="J18" i="10" s="1"/>
  <c r="L17" i="10"/>
  <c r="R17" i="10" s="1"/>
  <c r="P9" i="10"/>
  <c r="P8" i="10" s="1"/>
  <c r="O41" i="9"/>
  <c r="C13" i="10" s="1"/>
  <c r="AB31" i="9"/>
  <c r="X18" i="9"/>
  <c r="O8" i="10"/>
  <c r="W18" i="9"/>
  <c r="N9" i="10"/>
  <c r="N8" i="10" s="1"/>
  <c r="M76" i="9"/>
  <c r="V18" i="9"/>
  <c r="T18" i="9"/>
  <c r="D20" i="10"/>
  <c r="L9" i="10"/>
  <c r="O63" i="9"/>
  <c r="C17" i="10" s="1"/>
  <c r="O19" i="9"/>
  <c r="C9" i="10" s="1"/>
  <c r="M11" i="10"/>
  <c r="R11" i="10" s="1"/>
  <c r="J8" i="10"/>
  <c r="R7" i="10"/>
  <c r="AA69" i="9"/>
  <c r="M63" i="9"/>
  <c r="M55" i="9"/>
  <c r="O36" i="9"/>
  <c r="O31" i="9"/>
  <c r="C11" i="10" s="1"/>
  <c r="M19" i="9"/>
  <c r="Q19" i="10"/>
  <c r="Q18" i="10" s="1"/>
  <c r="O27" i="9"/>
  <c r="C10" i="10" s="1"/>
  <c r="O10" i="9"/>
  <c r="C7" i="10" s="1"/>
  <c r="O55" i="9"/>
  <c r="C16" i="10" s="1"/>
  <c r="O70" i="9"/>
  <c r="C19" i="10" s="1"/>
  <c r="M41" i="9"/>
  <c r="X69" i="9"/>
  <c r="AB76" i="9"/>
  <c r="M70" i="9"/>
  <c r="O78" i="9"/>
  <c r="O76" i="9" s="1"/>
  <c r="C20" i="10" s="1"/>
  <c r="O47" i="9"/>
  <c r="O45" i="9" s="1"/>
  <c r="C14" i="10" s="1"/>
  <c r="V69" i="9"/>
  <c r="O54" i="9"/>
  <c r="O51" i="9" s="1"/>
  <c r="C15" i="10" s="1"/>
  <c r="J5" i="7"/>
  <c r="AB27" i="9" l="1"/>
  <c r="AB45" i="9"/>
  <c r="R45" i="9"/>
  <c r="F14" i="10" s="1"/>
  <c r="R51" i="9"/>
  <c r="F15" i="10" s="1"/>
  <c r="AB51" i="9"/>
  <c r="D10" i="10"/>
  <c r="D11" i="10"/>
  <c r="D9" i="10"/>
  <c r="AB55" i="9"/>
  <c r="R55" i="9"/>
  <c r="F16" i="10" s="1"/>
  <c r="Q69" i="9"/>
  <c r="AB69" i="9" s="1"/>
  <c r="D19" i="10"/>
  <c r="D18" i="10" s="1"/>
  <c r="U82" i="9"/>
  <c r="O35" i="9"/>
  <c r="C12" i="10" s="1"/>
  <c r="C8" i="10" s="1"/>
  <c r="Q36" i="9"/>
  <c r="D13" i="10"/>
  <c r="Y82" i="9"/>
  <c r="AB70" i="9"/>
  <c r="R63" i="9"/>
  <c r="F17" i="10" s="1"/>
  <c r="AB63" i="9"/>
  <c r="R19" i="9"/>
  <c r="F9" i="10" s="1"/>
  <c r="AB19" i="9"/>
  <c r="R19" i="5"/>
  <c r="K21" i="10"/>
  <c r="F7" i="10"/>
  <c r="AB41" i="9"/>
  <c r="AB10" i="9"/>
  <c r="D7" i="10"/>
  <c r="AA82" i="9"/>
  <c r="J21" i="10"/>
  <c r="W82" i="9"/>
  <c r="M8" i="10"/>
  <c r="X82" i="9"/>
  <c r="M69" i="9"/>
  <c r="L8" i="10"/>
  <c r="L21" i="10" s="1"/>
  <c r="N21" i="10"/>
  <c r="M18" i="9"/>
  <c r="C18" i="10"/>
  <c r="R19" i="10"/>
  <c r="R18" i="10" s="1"/>
  <c r="T82" i="9"/>
  <c r="O21" i="10"/>
  <c r="P21" i="10"/>
  <c r="Z82" i="9"/>
  <c r="M18" i="10"/>
  <c r="Q21" i="10"/>
  <c r="R9" i="10"/>
  <c r="R8" i="10" s="1"/>
  <c r="V82" i="9"/>
  <c r="O69" i="9"/>
  <c r="O18" i="9"/>
  <c r="R69" i="9"/>
  <c r="T76" i="5"/>
  <c r="J20" i="7" s="1"/>
  <c r="T70" i="5"/>
  <c r="T63" i="5"/>
  <c r="J17" i="7" s="1"/>
  <c r="T55" i="5"/>
  <c r="J16" i="7" s="1"/>
  <c r="T51" i="5"/>
  <c r="J15" i="7" s="1"/>
  <c r="T45" i="5"/>
  <c r="J14" i="7" s="1"/>
  <c r="T41" i="5"/>
  <c r="J13" i="7" s="1"/>
  <c r="T35" i="5"/>
  <c r="J12" i="7" s="1"/>
  <c r="T31" i="5"/>
  <c r="T27" i="5"/>
  <c r="J10" i="7" s="1"/>
  <c r="T19" i="5"/>
  <c r="J9" i="7" s="1"/>
  <c r="T10" i="5"/>
  <c r="I20" i="7"/>
  <c r="I19" i="7"/>
  <c r="AA76" i="5"/>
  <c r="Q20" i="7" s="1"/>
  <c r="Z76" i="5"/>
  <c r="P20" i="7" s="1"/>
  <c r="Y76" i="5"/>
  <c r="O20" i="7" s="1"/>
  <c r="X76" i="5"/>
  <c r="N20" i="7" s="1"/>
  <c r="W76" i="5"/>
  <c r="M20" i="7" s="1"/>
  <c r="V76" i="5"/>
  <c r="L20" i="7" s="1"/>
  <c r="U76" i="5"/>
  <c r="I81" i="5"/>
  <c r="L81" i="5"/>
  <c r="M81" i="5"/>
  <c r="O81" i="5" s="1"/>
  <c r="M78" i="5"/>
  <c r="O78" i="5" s="1"/>
  <c r="L78" i="5"/>
  <c r="I78" i="5"/>
  <c r="L77" i="5"/>
  <c r="I77" i="5"/>
  <c r="M75" i="5"/>
  <c r="O75" i="5" s="1"/>
  <c r="L75" i="5"/>
  <c r="I75" i="5"/>
  <c r="M74" i="5"/>
  <c r="O74" i="5" s="1"/>
  <c r="L74" i="5"/>
  <c r="I74" i="5"/>
  <c r="M73" i="5"/>
  <c r="O73" i="5" s="1"/>
  <c r="L73" i="5"/>
  <c r="I73" i="5"/>
  <c r="M72" i="5"/>
  <c r="O72" i="5" s="1"/>
  <c r="L72" i="5"/>
  <c r="I72" i="5"/>
  <c r="M71" i="5"/>
  <c r="O71" i="5" s="1"/>
  <c r="L71" i="5"/>
  <c r="I71" i="5"/>
  <c r="U70" i="5"/>
  <c r="V70" i="5"/>
  <c r="AB70" i="5" s="1"/>
  <c r="W70" i="5"/>
  <c r="X70" i="5"/>
  <c r="N19" i="7" s="1"/>
  <c r="Y70" i="5"/>
  <c r="O19" i="7" s="1"/>
  <c r="Z70" i="5"/>
  <c r="P19" i="7" s="1"/>
  <c r="AA70" i="5"/>
  <c r="Q19" i="7" s="1"/>
  <c r="Q18" i="7" s="1"/>
  <c r="M80" i="5"/>
  <c r="O80" i="5"/>
  <c r="L80" i="5"/>
  <c r="I80" i="5"/>
  <c r="E7" i="7"/>
  <c r="I10" i="7"/>
  <c r="I11" i="7"/>
  <c r="I12" i="7"/>
  <c r="I13" i="7"/>
  <c r="I14" i="7"/>
  <c r="I15" i="7"/>
  <c r="I16" i="7"/>
  <c r="I17" i="7"/>
  <c r="Q5" i="7"/>
  <c r="P5" i="7"/>
  <c r="O5" i="7"/>
  <c r="N5" i="7"/>
  <c r="M5" i="7"/>
  <c r="L5" i="7"/>
  <c r="K5" i="7"/>
  <c r="I18" i="7"/>
  <c r="I9" i="7"/>
  <c r="I8" i="7"/>
  <c r="I7" i="7"/>
  <c r="V63" i="5"/>
  <c r="L17" i="7"/>
  <c r="W63" i="5"/>
  <c r="M17" i="7" s="1"/>
  <c r="X63" i="5"/>
  <c r="N17" i="7" s="1"/>
  <c r="Y63" i="5"/>
  <c r="O17" i="7" s="1"/>
  <c r="Z63" i="5"/>
  <c r="P17" i="7" s="1"/>
  <c r="AA63" i="5"/>
  <c r="Q17" i="7" s="1"/>
  <c r="U63" i="5"/>
  <c r="K17" i="7" s="1"/>
  <c r="V55" i="5"/>
  <c r="L16" i="7" s="1"/>
  <c r="W55" i="5"/>
  <c r="M16" i="7" s="1"/>
  <c r="X55" i="5"/>
  <c r="N16" i="7" s="1"/>
  <c r="Y55" i="5"/>
  <c r="O16" i="7" s="1"/>
  <c r="Z55" i="5"/>
  <c r="P16" i="7" s="1"/>
  <c r="AA55" i="5"/>
  <c r="Q16" i="7" s="1"/>
  <c r="V51" i="5"/>
  <c r="L15" i="7" s="1"/>
  <c r="W51" i="5"/>
  <c r="M15" i="7" s="1"/>
  <c r="X51" i="5"/>
  <c r="N15" i="7" s="1"/>
  <c r="Y51" i="5"/>
  <c r="O15" i="7" s="1"/>
  <c r="Z51" i="5"/>
  <c r="P15" i="7" s="1"/>
  <c r="AA51" i="5"/>
  <c r="Q15" i="7" s="1"/>
  <c r="V45" i="5"/>
  <c r="L14" i="7" s="1"/>
  <c r="W45" i="5"/>
  <c r="M14" i="7" s="1"/>
  <c r="X45" i="5"/>
  <c r="N14" i="7" s="1"/>
  <c r="Y45" i="5"/>
  <c r="O14" i="7" s="1"/>
  <c r="Z45" i="5"/>
  <c r="P14" i="7" s="1"/>
  <c r="AA45" i="5"/>
  <c r="Q14" i="7" s="1"/>
  <c r="V41" i="5"/>
  <c r="L13" i="7" s="1"/>
  <c r="W41" i="5"/>
  <c r="M13" i="7" s="1"/>
  <c r="X41" i="5"/>
  <c r="N13" i="7" s="1"/>
  <c r="Y41" i="5"/>
  <c r="O13" i="7" s="1"/>
  <c r="Z41" i="5"/>
  <c r="P13" i="7" s="1"/>
  <c r="AA41" i="5"/>
  <c r="Q13" i="7" s="1"/>
  <c r="U55" i="5"/>
  <c r="K16" i="7" s="1"/>
  <c r="U51" i="5"/>
  <c r="K15" i="7" s="1"/>
  <c r="U45" i="5"/>
  <c r="K14" i="7" s="1"/>
  <c r="U41" i="5"/>
  <c r="K13" i="7" s="1"/>
  <c r="V35" i="5"/>
  <c r="L12" i="7" s="1"/>
  <c r="W35" i="5"/>
  <c r="M12" i="7" s="1"/>
  <c r="X35" i="5"/>
  <c r="Y35" i="5"/>
  <c r="O12" i="7" s="1"/>
  <c r="Z35" i="5"/>
  <c r="P12" i="7" s="1"/>
  <c r="AA35" i="5"/>
  <c r="Q12" i="7" s="1"/>
  <c r="V31" i="5"/>
  <c r="L11" i="7" s="1"/>
  <c r="W31" i="5"/>
  <c r="M11" i="7" s="1"/>
  <c r="X31" i="5"/>
  <c r="Y31" i="5"/>
  <c r="O11" i="7" s="1"/>
  <c r="Z31" i="5"/>
  <c r="P11" i="7" s="1"/>
  <c r="AA31" i="5"/>
  <c r="Q11" i="7" s="1"/>
  <c r="V27" i="5"/>
  <c r="L10" i="7" s="1"/>
  <c r="W27" i="5"/>
  <c r="M10" i="7" s="1"/>
  <c r="X27" i="5"/>
  <c r="N10" i="7" s="1"/>
  <c r="Y27" i="5"/>
  <c r="O10" i="7" s="1"/>
  <c r="Z27" i="5"/>
  <c r="P10" i="7" s="1"/>
  <c r="AA27" i="5"/>
  <c r="Q10" i="7" s="1"/>
  <c r="U35" i="5"/>
  <c r="K12" i="7" s="1"/>
  <c r="U31" i="5"/>
  <c r="K11" i="7" s="1"/>
  <c r="U27" i="5"/>
  <c r="V19" i="5"/>
  <c r="L9" i="7" s="1"/>
  <c r="W19" i="5"/>
  <c r="X19" i="5"/>
  <c r="Y19" i="5"/>
  <c r="O9" i="7" s="1"/>
  <c r="Z19" i="5"/>
  <c r="P9" i="7" s="1"/>
  <c r="AA19" i="5"/>
  <c r="AA10" i="5"/>
  <c r="Z10" i="5"/>
  <c r="Y10" i="5"/>
  <c r="X10" i="5"/>
  <c r="W10" i="5"/>
  <c r="V10" i="5"/>
  <c r="U10" i="5"/>
  <c r="U19" i="5"/>
  <c r="K9" i="7" s="1"/>
  <c r="M79" i="5"/>
  <c r="O79" i="5" s="1"/>
  <c r="L79" i="5"/>
  <c r="I79" i="5"/>
  <c r="M68" i="5"/>
  <c r="O68" i="5" s="1"/>
  <c r="L68" i="5"/>
  <c r="I68" i="5"/>
  <c r="M67" i="5"/>
  <c r="O67" i="5"/>
  <c r="L67" i="5"/>
  <c r="I67" i="5"/>
  <c r="M66" i="5"/>
  <c r="O66" i="5" s="1"/>
  <c r="L66" i="5"/>
  <c r="I66" i="5"/>
  <c r="M65" i="5"/>
  <c r="O65" i="5"/>
  <c r="L65" i="5"/>
  <c r="I65" i="5"/>
  <c r="M64" i="5"/>
  <c r="O64" i="5" s="1"/>
  <c r="Q64" i="5" s="1"/>
  <c r="L64" i="5"/>
  <c r="I64" i="5"/>
  <c r="M62" i="5"/>
  <c r="O62" i="5" s="1"/>
  <c r="L62" i="5"/>
  <c r="K62" i="5"/>
  <c r="I62" i="5"/>
  <c r="M61" i="5"/>
  <c r="O61" i="5" s="1"/>
  <c r="L61" i="5"/>
  <c r="K61" i="5"/>
  <c r="I61" i="5"/>
  <c r="M60" i="5"/>
  <c r="O60" i="5" s="1"/>
  <c r="L60" i="5"/>
  <c r="K60" i="5"/>
  <c r="I60" i="5"/>
  <c r="M59" i="5"/>
  <c r="O59" i="5" s="1"/>
  <c r="L59" i="5"/>
  <c r="K59" i="5"/>
  <c r="I59" i="5"/>
  <c r="M58" i="5"/>
  <c r="O58" i="5" s="1"/>
  <c r="L58" i="5"/>
  <c r="K58" i="5"/>
  <c r="I58" i="5"/>
  <c r="M57" i="5"/>
  <c r="O57" i="5" s="1"/>
  <c r="L57" i="5"/>
  <c r="K57" i="5"/>
  <c r="I57" i="5"/>
  <c r="M56" i="5"/>
  <c r="O56" i="5" s="1"/>
  <c r="L56" i="5"/>
  <c r="K56" i="5"/>
  <c r="I56" i="5"/>
  <c r="M54" i="5"/>
  <c r="O54" i="5" s="1"/>
  <c r="L54" i="5"/>
  <c r="I54" i="5"/>
  <c r="M53" i="5"/>
  <c r="O53" i="5" s="1"/>
  <c r="L53" i="5"/>
  <c r="I53" i="5"/>
  <c r="M52" i="5"/>
  <c r="O52" i="5" s="1"/>
  <c r="L52" i="5"/>
  <c r="I52" i="5"/>
  <c r="M50" i="5"/>
  <c r="O50" i="5" s="1"/>
  <c r="L50" i="5"/>
  <c r="I50" i="5"/>
  <c r="M49" i="5"/>
  <c r="O49" i="5" s="1"/>
  <c r="L49" i="5"/>
  <c r="I49" i="5"/>
  <c r="M48" i="5"/>
  <c r="L48" i="5"/>
  <c r="I48" i="5"/>
  <c r="M47" i="5"/>
  <c r="O47" i="5" s="1"/>
  <c r="L47" i="5"/>
  <c r="I47" i="5"/>
  <c r="M46" i="5"/>
  <c r="O46" i="5" s="1"/>
  <c r="L46" i="5"/>
  <c r="I46" i="5"/>
  <c r="M44" i="5"/>
  <c r="O44" i="5" s="1"/>
  <c r="L44" i="5"/>
  <c r="I44" i="5"/>
  <c r="M43" i="5"/>
  <c r="O43" i="5" s="1"/>
  <c r="L43" i="5"/>
  <c r="I43" i="5"/>
  <c r="M42" i="5"/>
  <c r="O42" i="5" s="1"/>
  <c r="L42" i="5"/>
  <c r="I42" i="5"/>
  <c r="M40" i="5"/>
  <c r="O40" i="5" s="1"/>
  <c r="L40" i="5"/>
  <c r="I40" i="5"/>
  <c r="M39" i="5"/>
  <c r="O39" i="5" s="1"/>
  <c r="L39" i="5"/>
  <c r="I39" i="5"/>
  <c r="M38" i="5"/>
  <c r="O38" i="5" s="1"/>
  <c r="L38" i="5"/>
  <c r="I38" i="5"/>
  <c r="M37" i="5"/>
  <c r="O37" i="5" s="1"/>
  <c r="L37" i="5"/>
  <c r="I37" i="5"/>
  <c r="M36" i="5"/>
  <c r="O36" i="5" s="1"/>
  <c r="L36" i="5"/>
  <c r="I36" i="5"/>
  <c r="M34" i="5"/>
  <c r="O34" i="5" s="1"/>
  <c r="L34" i="5"/>
  <c r="I34" i="5"/>
  <c r="M33" i="5"/>
  <c r="O33" i="5" s="1"/>
  <c r="L33" i="5"/>
  <c r="I33" i="5"/>
  <c r="M32" i="5"/>
  <c r="O32" i="5" s="1"/>
  <c r="L32" i="5"/>
  <c r="I32" i="5"/>
  <c r="M30" i="5"/>
  <c r="L30" i="5"/>
  <c r="K30" i="5"/>
  <c r="I30" i="5"/>
  <c r="M29" i="5"/>
  <c r="O29" i="5" s="1"/>
  <c r="L29" i="5"/>
  <c r="K29" i="5"/>
  <c r="I29" i="5"/>
  <c r="M28" i="5"/>
  <c r="O28" i="5" s="1"/>
  <c r="L28" i="5"/>
  <c r="K28" i="5"/>
  <c r="I28" i="5"/>
  <c r="M26" i="5"/>
  <c r="O26" i="5"/>
  <c r="L26" i="5"/>
  <c r="K26" i="5"/>
  <c r="I26" i="5"/>
  <c r="M25" i="5"/>
  <c r="O25" i="5"/>
  <c r="L25" i="5"/>
  <c r="K25" i="5"/>
  <c r="I25" i="5"/>
  <c r="M24" i="5"/>
  <c r="O24" i="5"/>
  <c r="L24" i="5"/>
  <c r="K24" i="5"/>
  <c r="I24" i="5"/>
  <c r="M23" i="5"/>
  <c r="O23" i="5" s="1"/>
  <c r="L23" i="5"/>
  <c r="K23" i="5"/>
  <c r="I23" i="5"/>
  <c r="M22" i="5"/>
  <c r="O22" i="5" s="1"/>
  <c r="L22" i="5"/>
  <c r="K22" i="5"/>
  <c r="I22" i="5"/>
  <c r="M21" i="5"/>
  <c r="O21" i="5" s="1"/>
  <c r="L21" i="5"/>
  <c r="K21" i="5"/>
  <c r="I21" i="5"/>
  <c r="M20" i="5"/>
  <c r="O20" i="5" s="1"/>
  <c r="L20" i="5"/>
  <c r="K20" i="5"/>
  <c r="I20" i="5"/>
  <c r="M17" i="5"/>
  <c r="O17" i="5" s="1"/>
  <c r="L17" i="5"/>
  <c r="K17" i="5"/>
  <c r="I17" i="5"/>
  <c r="M16" i="5"/>
  <c r="O16" i="5" s="1"/>
  <c r="L16" i="5"/>
  <c r="K16" i="5"/>
  <c r="I16" i="5"/>
  <c r="M15" i="5"/>
  <c r="O15" i="5" s="1"/>
  <c r="L15" i="5"/>
  <c r="K15" i="5"/>
  <c r="I15" i="5"/>
  <c r="M14" i="5"/>
  <c r="O14" i="5" s="1"/>
  <c r="L14" i="5"/>
  <c r="K14" i="5"/>
  <c r="I14" i="5"/>
  <c r="M13" i="5"/>
  <c r="O13" i="5" s="1"/>
  <c r="L13" i="5"/>
  <c r="K13" i="5"/>
  <c r="I13" i="5"/>
  <c r="M12" i="5"/>
  <c r="O12" i="5" s="1"/>
  <c r="L12" i="5"/>
  <c r="K12" i="5"/>
  <c r="I12" i="5"/>
  <c r="L11" i="5"/>
  <c r="K11" i="5"/>
  <c r="I11" i="5"/>
  <c r="F11" i="7"/>
  <c r="Q7" i="7" l="1"/>
  <c r="AB31" i="5"/>
  <c r="M7" i="7"/>
  <c r="W82" i="5"/>
  <c r="N7" i="7"/>
  <c r="O7" i="7"/>
  <c r="Y82" i="5"/>
  <c r="T82" i="5"/>
  <c r="P7" i="7"/>
  <c r="AB36" i="9"/>
  <c r="Q35" i="9"/>
  <c r="Q18" i="9" s="1"/>
  <c r="Q63" i="5"/>
  <c r="AB64" i="5"/>
  <c r="AB10" i="5"/>
  <c r="AB63" i="5"/>
  <c r="F10" i="7"/>
  <c r="AB27" i="5"/>
  <c r="F9" i="7"/>
  <c r="AB19" i="5"/>
  <c r="F14" i="7"/>
  <c r="AB45" i="5"/>
  <c r="AB35" i="5"/>
  <c r="O51" i="5"/>
  <c r="C15" i="7" s="1"/>
  <c r="F13" i="7"/>
  <c r="AB41" i="5"/>
  <c r="W69" i="5"/>
  <c r="M19" i="5"/>
  <c r="AB55" i="5"/>
  <c r="D11" i="7"/>
  <c r="AB51" i="5"/>
  <c r="M21" i="10"/>
  <c r="M82" i="9"/>
  <c r="C21" i="10"/>
  <c r="R21" i="10"/>
  <c r="O82" i="9"/>
  <c r="P18" i="7"/>
  <c r="M76" i="5"/>
  <c r="O41" i="5"/>
  <c r="C13" i="7" s="1"/>
  <c r="V69" i="5"/>
  <c r="D9" i="7"/>
  <c r="X18" i="5"/>
  <c r="X82" i="5" s="1"/>
  <c r="O19" i="5"/>
  <c r="C9" i="7" s="1"/>
  <c r="R15" i="7"/>
  <c r="D15" i="7"/>
  <c r="M31" i="5"/>
  <c r="D7" i="7"/>
  <c r="M45" i="5"/>
  <c r="R16" i="7"/>
  <c r="O10" i="5"/>
  <c r="C7" i="7" s="1"/>
  <c r="K7" i="7"/>
  <c r="O31" i="5"/>
  <c r="C11" i="7" s="1"/>
  <c r="F7" i="7"/>
  <c r="R17" i="7"/>
  <c r="T69" i="5"/>
  <c r="J19" i="7"/>
  <c r="F16" i="7"/>
  <c r="O63" i="5"/>
  <c r="C17" i="7" s="1"/>
  <c r="D10" i="7"/>
  <c r="M10" i="5"/>
  <c r="D17" i="7"/>
  <c r="M63" i="5"/>
  <c r="AA18" i="5"/>
  <c r="AA82" i="5" s="1"/>
  <c r="J7" i="7"/>
  <c r="Z18" i="5"/>
  <c r="Z82" i="5" s="1"/>
  <c r="M55" i="5"/>
  <c r="M41" i="5"/>
  <c r="O77" i="5"/>
  <c r="T18" i="5"/>
  <c r="J11" i="7"/>
  <c r="M27" i="5"/>
  <c r="W18" i="5"/>
  <c r="R13" i="7"/>
  <c r="U69" i="5"/>
  <c r="U82" i="5" s="1"/>
  <c r="R14" i="7"/>
  <c r="N18" i="7"/>
  <c r="O8" i="7"/>
  <c r="F12" i="7"/>
  <c r="L8" i="7"/>
  <c r="O18" i="7"/>
  <c r="O35" i="5"/>
  <c r="C12" i="7" s="1"/>
  <c r="O55" i="5"/>
  <c r="C16" i="7" s="1"/>
  <c r="P8" i="7"/>
  <c r="P21" i="7" s="1"/>
  <c r="O70" i="5"/>
  <c r="X69" i="5"/>
  <c r="O30" i="5"/>
  <c r="O27" i="5" s="1"/>
  <c r="O48" i="5"/>
  <c r="O45" i="5" s="1"/>
  <c r="C14" i="7" s="1"/>
  <c r="L7" i="7"/>
  <c r="Q9" i="7"/>
  <c r="Q8" i="7" s="1"/>
  <c r="Q21" i="7" s="1"/>
  <c r="K10" i="7"/>
  <c r="R10" i="7" s="1"/>
  <c r="N11" i="7"/>
  <c r="N12" i="7"/>
  <c r="R12" i="7" s="1"/>
  <c r="Y69" i="5"/>
  <c r="Z69" i="5"/>
  <c r="K20" i="7"/>
  <c r="R20" i="7" s="1"/>
  <c r="AA69" i="5"/>
  <c r="D19" i="7"/>
  <c r="K19" i="7"/>
  <c r="D16" i="7"/>
  <c r="F15" i="7"/>
  <c r="U18" i="5"/>
  <c r="L19" i="7"/>
  <c r="L18" i="7" s="1"/>
  <c r="M19" i="7"/>
  <c r="M18" i="7" s="1"/>
  <c r="M51" i="5"/>
  <c r="D12" i="7"/>
  <c r="N9" i="7"/>
  <c r="M70" i="5"/>
  <c r="D14" i="7"/>
  <c r="D13" i="7"/>
  <c r="V18" i="5"/>
  <c r="V82" i="5" s="1"/>
  <c r="M9" i="7"/>
  <c r="M8" i="7" s="1"/>
  <c r="Y18" i="5"/>
  <c r="M35" i="5"/>
  <c r="O76" i="5" l="1"/>
  <c r="C20" i="7" s="1"/>
  <c r="Q77" i="5"/>
  <c r="M69" i="5"/>
  <c r="D12" i="10"/>
  <c r="D8" i="10" s="1"/>
  <c r="D21" i="10" s="1"/>
  <c r="R35" i="9"/>
  <c r="AB35" i="9"/>
  <c r="R63" i="5"/>
  <c r="Q18" i="5"/>
  <c r="R9" i="7"/>
  <c r="M18" i="5"/>
  <c r="M82" i="5" s="1"/>
  <c r="R7" i="7"/>
  <c r="J18" i="7"/>
  <c r="R19" i="7"/>
  <c r="R18" i="7" s="1"/>
  <c r="R11" i="7"/>
  <c r="J8" i="7"/>
  <c r="O21" i="7"/>
  <c r="N8" i="7"/>
  <c r="N21" i="7" s="1"/>
  <c r="K8" i="7"/>
  <c r="D8" i="7"/>
  <c r="C10" i="7"/>
  <c r="C8" i="7" s="1"/>
  <c r="O18" i="5"/>
  <c r="L21" i="7"/>
  <c r="K18" i="7"/>
  <c r="F19" i="7"/>
  <c r="O69" i="5"/>
  <c r="C19" i="7"/>
  <c r="C18" i="7" s="1"/>
  <c r="M21" i="7"/>
  <c r="Q76" i="5" l="1"/>
  <c r="AB77" i="5"/>
  <c r="J21" i="7"/>
  <c r="F12" i="10"/>
  <c r="F8" i="10" s="1"/>
  <c r="F21" i="10" s="1"/>
  <c r="R18" i="9"/>
  <c r="R82" i="9" s="1"/>
  <c r="R83" i="9" s="1"/>
  <c r="AB18" i="9"/>
  <c r="Q82" i="9"/>
  <c r="AB82" i="9" s="1"/>
  <c r="AB18" i="5"/>
  <c r="F17" i="7"/>
  <c r="F8" i="7" s="1"/>
  <c r="R18" i="5"/>
  <c r="R8" i="7"/>
  <c r="R21" i="7"/>
  <c r="C21" i="7"/>
  <c r="K21" i="7"/>
  <c r="O82" i="5"/>
  <c r="R76" i="5" l="1"/>
  <c r="Q69" i="5"/>
  <c r="AB76" i="5"/>
  <c r="D20" i="7"/>
  <c r="D18" i="7" s="1"/>
  <c r="D21" i="7" s="1"/>
  <c r="AB69" i="5" l="1"/>
  <c r="Q82" i="5"/>
  <c r="AB82" i="5" s="1"/>
  <c r="R69" i="5"/>
  <c r="R83" i="5" s="1"/>
  <c r="F20" i="7"/>
  <c r="F18" i="7" s="1"/>
  <c r="F21"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技協室　鈴木</author>
    <author>HN91129</author>
    <author>岡本楽（技協室）</author>
  </authors>
  <commentList>
    <comment ref="R8" authorId="0" shapeId="0" xr:uid="{D822D9A2-B9F5-4486-96E5-E476D94A849C}">
      <text>
        <r>
          <rPr>
            <b/>
            <sz val="11"/>
            <color indexed="81"/>
            <rFont val="MS P ゴシック"/>
            <family val="3"/>
            <charset val="128"/>
          </rPr>
          <t>補助金額は1千万円以内に合わせて下さい</t>
        </r>
        <r>
          <rPr>
            <sz val="9"/>
            <color indexed="81"/>
            <rFont val="MS P ゴシック"/>
            <family val="3"/>
            <charset val="128"/>
          </rPr>
          <t xml:space="preserve">
</t>
        </r>
      </text>
    </comment>
    <comment ref="N9" authorId="1" shapeId="0" xr:uid="{1A0675D4-5961-4FF9-8657-C42A6AA529F9}">
      <text>
        <r>
          <rPr>
            <b/>
            <sz val="9"/>
            <color indexed="81"/>
            <rFont val="MS P ゴシック"/>
            <family val="3"/>
            <charset val="128"/>
          </rPr>
          <t>日本の消費税を記載
※VITは対象外</t>
        </r>
        <r>
          <rPr>
            <sz val="9"/>
            <color indexed="81"/>
            <rFont val="MS P ゴシック"/>
            <family val="3"/>
            <charset val="128"/>
          </rPr>
          <t xml:space="preserve">
</t>
        </r>
      </text>
    </comment>
    <comment ref="P9" authorId="2" shapeId="0" xr:uid="{82C12CFB-DEBD-42C1-94DF-1536B28AD2F7}">
      <text>
        <r>
          <rPr>
            <b/>
            <sz val="9"/>
            <color indexed="81"/>
            <rFont val="MS P ゴシック"/>
            <family val="3"/>
            <charset val="128"/>
          </rPr>
          <t>補助対象経費とする項目に「○」を選択ください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HN91129</author>
    <author>岡本楽（技協室）</author>
  </authors>
  <commentList>
    <comment ref="N9" authorId="0" shapeId="0" xr:uid="{1A0675D4-5961-4FF9-8657-C42A6AA529F9}">
      <text>
        <r>
          <rPr>
            <sz val="9"/>
            <color indexed="81"/>
            <rFont val="MS P ゴシック"/>
            <family val="3"/>
            <charset val="128"/>
          </rPr>
          <t xml:space="preserve">日本の消費税を記載
※VITは対象外
</t>
        </r>
      </text>
    </comment>
    <comment ref="P9" authorId="1" shapeId="0" xr:uid="{C7A5CECC-C671-4771-AE00-A2562185DB6F}">
      <text>
        <r>
          <rPr>
            <b/>
            <sz val="9"/>
            <color indexed="81"/>
            <rFont val="MS P ゴシック"/>
            <family val="3"/>
            <charset val="128"/>
          </rPr>
          <t>補助対象経費とする項目に「○」を選択ください</t>
        </r>
      </text>
    </comment>
  </commentList>
</comments>
</file>

<file path=xl/sharedStrings.xml><?xml version="1.0" encoding="utf-8"?>
<sst xmlns="http://schemas.openxmlformats.org/spreadsheetml/2006/main" count="413" uniqueCount="183">
  <si>
    <t>提案者（企業）名</t>
  </si>
  <si>
    <t>●●株式会社</t>
    <phoneticPr fontId="5"/>
  </si>
  <si>
    <t>企業規模</t>
    <rPh sb="0" eb="2">
      <t>キギョウ</t>
    </rPh>
    <rPh sb="2" eb="4">
      <t>キボ</t>
    </rPh>
    <phoneticPr fontId="5"/>
  </si>
  <si>
    <t>中小企業（補助率2/3）</t>
  </si>
  <si>
    <t>資　金　計　画　表</t>
    <rPh sb="0" eb="1">
      <t>シ</t>
    </rPh>
    <rPh sb="2" eb="3">
      <t>キム</t>
    </rPh>
    <rPh sb="4" eb="5">
      <t>ケイ</t>
    </rPh>
    <rPh sb="6" eb="7">
      <t>ガ</t>
    </rPh>
    <rPh sb="8" eb="9">
      <t>ヒョウ</t>
    </rPh>
    <phoneticPr fontId="13"/>
  </si>
  <si>
    <t>（単位：円）</t>
    <phoneticPr fontId="5"/>
  </si>
  <si>
    <t>区分</t>
    <rPh sb="0" eb="2">
      <t>クブン</t>
    </rPh>
    <phoneticPr fontId="13"/>
  </si>
  <si>
    <t>項番</t>
    <rPh sb="0" eb="2">
      <t>コウバン</t>
    </rPh>
    <phoneticPr fontId="13"/>
  </si>
  <si>
    <t>支出内容</t>
    <rPh sb="0" eb="2">
      <t>シシュツ</t>
    </rPh>
    <rPh sb="2" eb="4">
      <t>ナイヨウ</t>
    </rPh>
    <phoneticPr fontId="13"/>
  </si>
  <si>
    <t>支出予定内訳</t>
    <rPh sb="0" eb="2">
      <t>シシュツ</t>
    </rPh>
    <rPh sb="2" eb="4">
      <t>ヨテイ</t>
    </rPh>
    <rPh sb="4" eb="6">
      <t>ウチワケ</t>
    </rPh>
    <phoneticPr fontId="13"/>
  </si>
  <si>
    <t>補助金額</t>
    <rPh sb="0" eb="4">
      <t>ホジョキンガク</t>
    </rPh>
    <phoneticPr fontId="13"/>
  </si>
  <si>
    <t>補助対象経費　月次資金計画</t>
    <rPh sb="4" eb="6">
      <t>ケイヒ</t>
    </rPh>
    <rPh sb="7" eb="9">
      <t>ゲツジ</t>
    </rPh>
    <rPh sb="9" eb="13">
      <t>シキンケイカク</t>
    </rPh>
    <phoneticPr fontId="5"/>
  </si>
  <si>
    <r>
      <t xml:space="preserve">単価
</t>
    </r>
    <r>
      <rPr>
        <b/>
        <sz val="12"/>
        <color rgb="FFFF0000"/>
        <rFont val="メイリオ"/>
        <family val="3"/>
        <charset val="128"/>
      </rPr>
      <t>（税込）</t>
    </r>
    <rPh sb="0" eb="2">
      <t>タンカ</t>
    </rPh>
    <rPh sb="4" eb="6">
      <t>ゼイコミ</t>
    </rPh>
    <phoneticPr fontId="13"/>
  </si>
  <si>
    <t>数量</t>
    <rPh sb="0" eb="2">
      <t>スウリョウ</t>
    </rPh>
    <phoneticPr fontId="13"/>
  </si>
  <si>
    <t>単位</t>
    <rPh sb="0" eb="2">
      <t>タンイ</t>
    </rPh>
    <phoneticPr fontId="13"/>
  </si>
  <si>
    <r>
      <t>補助事業に要する
経費</t>
    </r>
    <r>
      <rPr>
        <b/>
        <sz val="12"/>
        <color rgb="FFFF0000"/>
        <rFont val="メイリオ"/>
        <family val="3"/>
        <charset val="128"/>
      </rPr>
      <t>（税込）</t>
    </r>
    <rPh sb="0" eb="2">
      <t>ホジョ</t>
    </rPh>
    <rPh sb="2" eb="4">
      <t>ジギョウ</t>
    </rPh>
    <rPh sb="5" eb="6">
      <t>ヨウ</t>
    </rPh>
    <rPh sb="9" eb="11">
      <t>ケイヒ</t>
    </rPh>
    <rPh sb="12" eb="14">
      <t>ゼイコミ</t>
    </rPh>
    <phoneticPr fontId="13"/>
  </si>
  <si>
    <t>消費税額</t>
    <rPh sb="0" eb="3">
      <t>ショウヒゼイ</t>
    </rPh>
    <rPh sb="3" eb="4">
      <t>ガク</t>
    </rPh>
    <phoneticPr fontId="13"/>
  </si>
  <si>
    <r>
      <t>補助事業に要する
経費</t>
    </r>
    <r>
      <rPr>
        <b/>
        <sz val="12"/>
        <color rgb="FFFF0000"/>
        <rFont val="メイリオ"/>
        <family val="3"/>
        <charset val="128"/>
      </rPr>
      <t>（税抜）</t>
    </r>
    <rPh sb="0" eb="2">
      <t>ホジョ</t>
    </rPh>
    <rPh sb="2" eb="4">
      <t>ジギョウ</t>
    </rPh>
    <rPh sb="5" eb="6">
      <t>ヨウ</t>
    </rPh>
    <rPh sb="9" eb="11">
      <t>ケイヒ</t>
    </rPh>
    <rPh sb="12" eb="14">
      <t>ゼイヌ</t>
    </rPh>
    <phoneticPr fontId="13"/>
  </si>
  <si>
    <t>補助対象の有無</t>
    <rPh sb="0" eb="2">
      <t>ホジョ</t>
    </rPh>
    <rPh sb="2" eb="4">
      <t>タイショウ</t>
    </rPh>
    <rPh sb="5" eb="7">
      <t>ウム</t>
    </rPh>
    <phoneticPr fontId="5"/>
  </si>
  <si>
    <t>補助対象
経費額</t>
    <rPh sb="0" eb="2">
      <t>ホジョ</t>
    </rPh>
    <rPh sb="2" eb="4">
      <t>タイショウ</t>
    </rPh>
    <rPh sb="5" eb="7">
      <t>ケイヒ</t>
    </rPh>
    <rPh sb="7" eb="8">
      <t>ガク</t>
    </rPh>
    <phoneticPr fontId="13"/>
  </si>
  <si>
    <t>合計</t>
    <rPh sb="0" eb="2">
      <t>ゴウケイ</t>
    </rPh>
    <phoneticPr fontId="5"/>
  </si>
  <si>
    <t>Ⅰ.人件費</t>
    <rPh sb="2" eb="5">
      <t>ジンケンヒ</t>
    </rPh>
    <phoneticPr fontId="13"/>
  </si>
  <si>
    <t>01-01-01</t>
  </si>
  <si>
    <t>責任者</t>
  </si>
  <si>
    <t>○</t>
  </si>
  <si>
    <t>01-01-02</t>
  </si>
  <si>
    <t>副責任者</t>
  </si>
  <si>
    <t>01-01-03</t>
  </si>
  <si>
    <t>スタッフ 1</t>
  </si>
  <si>
    <t>01-01-04</t>
  </si>
  <si>
    <t>スタッフ 2</t>
  </si>
  <si>
    <t>01-01-05</t>
  </si>
  <si>
    <t>スタッフ３</t>
    <phoneticPr fontId="5"/>
  </si>
  <si>
    <t>　</t>
  </si>
  <si>
    <t>01-01-06</t>
  </si>
  <si>
    <t>01-01-07</t>
  </si>
  <si>
    <t>Ⅱ.事業費</t>
  </si>
  <si>
    <t>1.旅費</t>
  </si>
  <si>
    <t>02-01-01</t>
  </si>
  <si>
    <t>現地調査（2人）</t>
  </si>
  <si>
    <t>区間：東京-アウラ</t>
  </si>
  <si>
    <t>02-01-02</t>
  </si>
  <si>
    <t>現地実証実験（2人）</t>
  </si>
  <si>
    <t>02-01-03</t>
  </si>
  <si>
    <t>区間：XXX-XXX</t>
  </si>
  <si>
    <t>02-01-04</t>
  </si>
  <si>
    <t>02-01-05</t>
  </si>
  <si>
    <t>02-01-06</t>
  </si>
  <si>
    <t>02-01-07</t>
  </si>
  <si>
    <t>2.会議費</t>
  </si>
  <si>
    <t>02-02-01</t>
  </si>
  <si>
    <t>現地での製品デモ</t>
  </si>
  <si>
    <t>02-02-02</t>
  </si>
  <si>
    <t>（具体的な使途等）</t>
  </si>
  <si>
    <t>02-02-03</t>
  </si>
  <si>
    <t>3.謝金</t>
  </si>
  <si>
    <t>02-03-01</t>
  </si>
  <si>
    <t>02-03-02</t>
  </si>
  <si>
    <t>02-03-03</t>
  </si>
  <si>
    <t>4.備品費</t>
  </si>
  <si>
    <t>02-04-01</t>
  </si>
  <si>
    <t>太陽光パネル</t>
  </si>
  <si>
    <t>バッテリー充電用</t>
  </si>
  <si>
    <t>個</t>
  </si>
  <si>
    <t>02-04-02</t>
  </si>
  <si>
    <t>リン酸鉄リチウムイオンバッテリー</t>
  </si>
  <si>
    <t>製品用電源</t>
  </si>
  <si>
    <t>02-04-03</t>
  </si>
  <si>
    <t>02-04-04</t>
  </si>
  <si>
    <t>02-04-05</t>
  </si>
  <si>
    <t>5.借料および損料</t>
  </si>
  <si>
    <t>02-05-01</t>
  </si>
  <si>
    <t>プロジェクター借料</t>
  </si>
  <si>
    <t>現地製品デモにて使用</t>
  </si>
  <si>
    <t>回</t>
  </si>
  <si>
    <t>02-05-02</t>
  </si>
  <si>
    <t>02-05-03</t>
  </si>
  <si>
    <t>6.消耗品費</t>
  </si>
  <si>
    <t>02-06-01</t>
  </si>
  <si>
    <t>02-06-02</t>
  </si>
  <si>
    <t>02-06-03</t>
  </si>
  <si>
    <t>02-06-04</t>
  </si>
  <si>
    <t>02-06-05</t>
  </si>
  <si>
    <t>7.印刷製本費</t>
  </si>
  <si>
    <t>02-07-01</t>
  </si>
  <si>
    <t>02-07-02</t>
  </si>
  <si>
    <t>02-07-03</t>
  </si>
  <si>
    <t>8.補助員人件費</t>
  </si>
  <si>
    <t>02-08-01</t>
  </si>
  <si>
    <t>02-08-02</t>
  </si>
  <si>
    <t>02-08-03</t>
  </si>
  <si>
    <t>02-08-04</t>
  </si>
  <si>
    <t>02-08-05</t>
  </si>
  <si>
    <t>02-08-06</t>
  </si>
  <si>
    <t>02-08-07</t>
  </si>
  <si>
    <t>9.その他諸経費</t>
    <rPh sb="4" eb="5">
      <t>タ</t>
    </rPh>
    <rPh sb="5" eb="8">
      <t>ショケイヒ</t>
    </rPh>
    <phoneticPr fontId="13"/>
  </si>
  <si>
    <t>02-09-01</t>
    <phoneticPr fontId="13"/>
  </si>
  <si>
    <t>式</t>
  </si>
  <si>
    <t>02-09-02</t>
  </si>
  <si>
    <t>（具体的な使途等）</t>
    <rPh sb="1" eb="4">
      <t>グタイテキ</t>
    </rPh>
    <rPh sb="5" eb="7">
      <t>シト</t>
    </rPh>
    <rPh sb="7" eb="8">
      <t>ナド</t>
    </rPh>
    <phoneticPr fontId="3"/>
  </si>
  <si>
    <t>02-09-03</t>
  </si>
  <si>
    <t>02-09-04</t>
  </si>
  <si>
    <t>02-09-05</t>
  </si>
  <si>
    <t>Ⅲ.委託・外注費</t>
    <rPh sb="2" eb="4">
      <t>イタク</t>
    </rPh>
    <rPh sb="5" eb="7">
      <t>ガイチュウ</t>
    </rPh>
    <rPh sb="7" eb="8">
      <t>ヒ</t>
    </rPh>
    <phoneticPr fontId="13"/>
  </si>
  <si>
    <t>1.委託費(委任・準委任契約)</t>
    <rPh sb="2" eb="4">
      <t>イタク</t>
    </rPh>
    <rPh sb="4" eb="5">
      <t>ヒ</t>
    </rPh>
    <phoneticPr fontId="13"/>
  </si>
  <si>
    <t>03-01-01</t>
  </si>
  <si>
    <t>コンサルティング</t>
  </si>
  <si>
    <t>現地コンサルティング</t>
  </si>
  <si>
    <t>03-01-02</t>
  </si>
  <si>
    <t>現地実証一部委託</t>
    <rPh sb="0" eb="2">
      <t>ゲンチ</t>
    </rPh>
    <rPh sb="2" eb="4">
      <t>ジッショウ</t>
    </rPh>
    <rPh sb="4" eb="6">
      <t>イチブ</t>
    </rPh>
    <rPh sb="6" eb="8">
      <t>イタク</t>
    </rPh>
    <phoneticPr fontId="5"/>
  </si>
  <si>
    <t>現地パートナーへの委託</t>
    <rPh sb="0" eb="2">
      <t>ゲンチ</t>
    </rPh>
    <rPh sb="9" eb="11">
      <t>イタク</t>
    </rPh>
    <phoneticPr fontId="3"/>
  </si>
  <si>
    <t>03-01-03</t>
  </si>
  <si>
    <t>03-01-04</t>
  </si>
  <si>
    <t>03-01-05</t>
  </si>
  <si>
    <t>2.外注費（請負契約）</t>
    <rPh sb="2" eb="4">
      <t>ガイチュウ</t>
    </rPh>
    <rPh sb="4" eb="5">
      <t>ヒ</t>
    </rPh>
    <phoneticPr fontId="13"/>
  </si>
  <si>
    <t>03-02-01</t>
    <phoneticPr fontId="5"/>
  </si>
  <si>
    <t>03-02-02</t>
    <phoneticPr fontId="5"/>
  </si>
  <si>
    <t>03-02-03</t>
    <phoneticPr fontId="5"/>
  </si>
  <si>
    <t>03-02-04</t>
    <phoneticPr fontId="5"/>
  </si>
  <si>
    <t>03-02-05</t>
    <phoneticPr fontId="5"/>
  </si>
  <si>
    <t>合計</t>
    <rPh sb="0" eb="2">
      <t>ゴウケイ</t>
    </rPh>
    <phoneticPr fontId="13"/>
  </si>
  <si>
    <t>人件費 時間単価計算</t>
    <rPh sb="0" eb="3">
      <t>ジンケンヒ</t>
    </rPh>
    <rPh sb="4" eb="6">
      <t>ジカン</t>
    </rPh>
    <rPh sb="6" eb="8">
      <t>タンカ</t>
    </rPh>
    <rPh sb="8" eb="10">
      <t>ケイサン</t>
    </rPh>
    <phoneticPr fontId="5"/>
  </si>
  <si>
    <t>算出根拠の出しやすさから健保等級単価計算を推奨しています。</t>
    <rPh sb="0" eb="2">
      <t>サンシュツ</t>
    </rPh>
    <rPh sb="2" eb="4">
      <t>コンキョ</t>
    </rPh>
    <rPh sb="5" eb="6">
      <t>ダ</t>
    </rPh>
    <phoneticPr fontId="5"/>
  </si>
  <si>
    <t>留意事項</t>
    <rPh sb="0" eb="2">
      <t>リュウイ</t>
    </rPh>
    <rPh sb="2" eb="4">
      <t>ジコウ</t>
    </rPh>
    <phoneticPr fontId="3"/>
  </si>
  <si>
    <r>
      <t>交付申請書貼付用　補助対象経費額調整シート</t>
    </r>
    <r>
      <rPr>
        <b/>
        <sz val="14"/>
        <color rgb="FFFF0000"/>
        <rFont val="メイリオ"/>
        <family val="3"/>
        <charset val="128"/>
      </rPr>
      <t>　</t>
    </r>
    <r>
      <rPr>
        <sz val="12"/>
        <color rgb="FFFF0000"/>
        <rFont val="メイリオ"/>
        <family val="3"/>
        <charset val="128"/>
      </rPr>
      <t>（採択決定後に使用）</t>
    </r>
    <rPh sb="0" eb="2">
      <t>コウフ</t>
    </rPh>
    <rPh sb="2" eb="5">
      <t>シンセイショ</t>
    </rPh>
    <rPh sb="5" eb="8">
      <t>ハリツケヨウ</t>
    </rPh>
    <rPh sb="9" eb="11">
      <t>ホジョ</t>
    </rPh>
    <rPh sb="11" eb="13">
      <t>タイショウ</t>
    </rPh>
    <rPh sb="13" eb="15">
      <t>ケイヒ</t>
    </rPh>
    <rPh sb="15" eb="16">
      <t>ガク</t>
    </rPh>
    <rPh sb="16" eb="18">
      <t>チョウセイ</t>
    </rPh>
    <rPh sb="23" eb="25">
      <t>サイタク</t>
    </rPh>
    <rPh sb="25" eb="27">
      <t>ケッテイ</t>
    </rPh>
    <rPh sb="27" eb="28">
      <t>ゴ</t>
    </rPh>
    <rPh sb="29" eb="31">
      <t>シヨウ</t>
    </rPh>
    <phoneticPr fontId="11"/>
  </si>
  <si>
    <t>補助事業に係る費用</t>
    <phoneticPr fontId="11"/>
  </si>
  <si>
    <t>月次支出計画</t>
  </si>
  <si>
    <t>（単位：円（税抜））</t>
    <rPh sb="6" eb="8">
      <t>ゼイヌキ</t>
    </rPh>
    <phoneticPr fontId="5"/>
  </si>
  <si>
    <t>（単位：円（税抜））</t>
  </si>
  <si>
    <t>補助対象経費の
区分</t>
    <phoneticPr fontId="5"/>
  </si>
  <si>
    <t>補助事業に要する
経費</t>
    <phoneticPr fontId="5"/>
  </si>
  <si>
    <t>補助対象経費の額</t>
  </si>
  <si>
    <t>補助率</t>
  </si>
  <si>
    <t>補助金の交付申請額</t>
  </si>
  <si>
    <t>合計</t>
  </si>
  <si>
    <t>人件費</t>
  </si>
  <si>
    <t>事業費</t>
    <rPh sb="0" eb="3">
      <t>ジギョウヒ</t>
    </rPh>
    <phoneticPr fontId="5"/>
  </si>
  <si>
    <t>旅費</t>
    <rPh sb="0" eb="2">
      <t>リョヒ</t>
    </rPh>
    <phoneticPr fontId="13"/>
  </si>
  <si>
    <t>会議費</t>
    <rPh sb="0" eb="3">
      <t>カイギヒ</t>
    </rPh>
    <phoneticPr fontId="13"/>
  </si>
  <si>
    <t>謝金</t>
    <rPh sb="0" eb="2">
      <t>シャキン</t>
    </rPh>
    <phoneticPr fontId="13"/>
  </si>
  <si>
    <t>備品費</t>
    <rPh sb="0" eb="3">
      <t>ビヒンヒ</t>
    </rPh>
    <phoneticPr fontId="13"/>
  </si>
  <si>
    <t>借料および損料</t>
    <rPh sb="0" eb="2">
      <t>シャクリョウ</t>
    </rPh>
    <rPh sb="5" eb="7">
      <t>ソンリョウ</t>
    </rPh>
    <phoneticPr fontId="13"/>
  </si>
  <si>
    <t>消耗品費</t>
    <rPh sb="0" eb="4">
      <t>ショウモウヒンヒ</t>
    </rPh>
    <phoneticPr fontId="13"/>
  </si>
  <si>
    <t>印刷製本費</t>
    <rPh sb="0" eb="5">
      <t>インサツセイホンヒ</t>
    </rPh>
    <phoneticPr fontId="13"/>
  </si>
  <si>
    <t>補助員人件費</t>
    <rPh sb="0" eb="6">
      <t>ホジョインジンケンヒ</t>
    </rPh>
    <phoneticPr fontId="13"/>
  </si>
  <si>
    <t>その他諸経費</t>
    <rPh sb="2" eb="3">
      <t>タ</t>
    </rPh>
    <rPh sb="3" eb="6">
      <t>ショケイヒ</t>
    </rPh>
    <phoneticPr fontId="13"/>
  </si>
  <si>
    <t>委託・外注費</t>
    <rPh sb="3" eb="5">
      <t>ガイチュウ</t>
    </rPh>
    <phoneticPr fontId="5"/>
  </si>
  <si>
    <t>委託費</t>
    <rPh sb="0" eb="2">
      <t>イタク</t>
    </rPh>
    <rPh sb="2" eb="3">
      <t>ヒ</t>
    </rPh>
    <phoneticPr fontId="13"/>
  </si>
  <si>
    <t>外注費</t>
    <rPh sb="0" eb="2">
      <t>ガイチュウ</t>
    </rPh>
    <rPh sb="2" eb="3">
      <t>ヒ</t>
    </rPh>
    <phoneticPr fontId="13"/>
  </si>
  <si>
    <t>合　　　　計</t>
  </si>
  <si>
    <t>大企業（補助率1/3）</t>
  </si>
  <si>
    <t>01-01-01</t>
    <phoneticPr fontId="13"/>
  </si>
  <si>
    <t>Ⅱ.事業費</t>
    <rPh sb="2" eb="5">
      <t>ジギョウヒ</t>
    </rPh>
    <phoneticPr fontId="13"/>
  </si>
  <si>
    <t>1.旅費</t>
    <rPh sb="2" eb="4">
      <t>リョヒ</t>
    </rPh>
    <phoneticPr fontId="13"/>
  </si>
  <si>
    <t>02-01-01</t>
    <phoneticPr fontId="13"/>
  </si>
  <si>
    <t>2.会議費</t>
    <rPh sb="2" eb="5">
      <t>カイギヒ</t>
    </rPh>
    <phoneticPr fontId="13"/>
  </si>
  <si>
    <t>02-02-01</t>
    <phoneticPr fontId="13"/>
  </si>
  <si>
    <t>3.謝金</t>
    <rPh sb="2" eb="4">
      <t>シャキン</t>
    </rPh>
    <phoneticPr fontId="13"/>
  </si>
  <si>
    <t>02-03-01</t>
    <phoneticPr fontId="13"/>
  </si>
  <si>
    <t>4.備品費</t>
    <rPh sb="2" eb="5">
      <t>ビヒンヒ</t>
    </rPh>
    <phoneticPr fontId="13"/>
  </si>
  <si>
    <t>02-04-01</t>
    <phoneticPr fontId="13"/>
  </si>
  <si>
    <t>5.借料および損料</t>
    <rPh sb="2" eb="4">
      <t>シャクリョウ</t>
    </rPh>
    <rPh sb="7" eb="9">
      <t>ソンリョウ</t>
    </rPh>
    <phoneticPr fontId="13"/>
  </si>
  <si>
    <t>02-05-01</t>
    <phoneticPr fontId="13"/>
  </si>
  <si>
    <t>6.消耗品費</t>
    <rPh sb="2" eb="6">
      <t>ショウモウヒンヒ</t>
    </rPh>
    <phoneticPr fontId="13"/>
  </si>
  <si>
    <t>02-06-01</t>
    <phoneticPr fontId="13"/>
  </si>
  <si>
    <t>7.印刷製本費</t>
    <rPh sb="2" eb="7">
      <t>インサツセイホンヒ</t>
    </rPh>
    <phoneticPr fontId="13"/>
  </si>
  <si>
    <t>02-07-01</t>
    <phoneticPr fontId="13"/>
  </si>
  <si>
    <t>8.補助員人件費</t>
    <rPh sb="2" eb="8">
      <t>ホジョインジンケンヒ</t>
    </rPh>
    <phoneticPr fontId="13"/>
  </si>
  <si>
    <t>02-08-01</t>
    <phoneticPr fontId="13"/>
  </si>
  <si>
    <t>1.委託費(委任・準委任契約)</t>
    <rPh sb="2" eb="4">
      <t>イタク</t>
    </rPh>
    <rPh sb="4" eb="5">
      <t>ヒ</t>
    </rPh>
    <rPh sb="6" eb="8">
      <t>イニン</t>
    </rPh>
    <rPh sb="9" eb="14">
      <t>ジュンイニンケイヤク</t>
    </rPh>
    <phoneticPr fontId="13"/>
  </si>
  <si>
    <t>2.外注費（請負契約）</t>
    <rPh sb="2" eb="4">
      <t>ガイチュウ</t>
    </rPh>
    <rPh sb="4" eb="5">
      <t>ヒ</t>
    </rPh>
    <rPh sb="6" eb="10">
      <t>ウケオイケイヤク</t>
    </rPh>
    <phoneticPr fontId="13"/>
  </si>
  <si>
    <t>日本</t>
    <rPh sb="0" eb="2">
      <t>ニホン</t>
    </rPh>
    <phoneticPr fontId="5"/>
  </si>
  <si>
    <t>（日本→ナイロビ）</t>
    <rPh sb="1" eb="3">
      <t>ニホン</t>
    </rPh>
    <phoneticPr fontId="5"/>
  </si>
  <si>
    <t>輸送費（航空便）</t>
    <rPh sb="0" eb="3">
      <t>ユソウヒ</t>
    </rPh>
    <rPh sb="4" eb="7">
      <t>コウクウビン</t>
    </rPh>
    <phoneticPr fontId="5"/>
  </si>
  <si>
    <t>ケニア</t>
    <phoneticPr fontId="5"/>
  </si>
  <si>
    <t>（手配国）</t>
    <rPh sb="1" eb="4">
      <t>テハイコク</t>
    </rPh>
    <phoneticPr fontId="5"/>
  </si>
  <si>
    <t>使用説明書印刷</t>
    <rPh sb="0" eb="5">
      <t>シヨウセツメイショ</t>
    </rPh>
    <rPh sb="5" eb="7">
      <t>インサツ</t>
    </rPh>
    <phoneticPr fontId="5"/>
  </si>
  <si>
    <t>製品デモンストレーション会場</t>
    <rPh sb="0" eb="2">
      <t>セイヒン</t>
    </rPh>
    <rPh sb="12" eb="14">
      <t>カイジョウ</t>
    </rPh>
    <phoneticPr fontId="5"/>
  </si>
  <si>
    <t>アルバイト</t>
    <phoneticPr fontId="5"/>
  </si>
  <si>
    <t>（製品デモサポート業務）</t>
    <rPh sb="1" eb="3">
      <t>セイヒン</t>
    </rPh>
    <rPh sb="9" eb="11">
      <t>ギョウム</t>
    </rPh>
    <phoneticPr fontId="5"/>
  </si>
  <si>
    <t>（報告レポートサポート）</t>
    <rPh sb="1" eb="3">
      <t>ホウコク</t>
    </rPh>
    <phoneticPr fontId="5"/>
  </si>
  <si>
    <t>https://www.meti.go.jp/information_2/downloadfiles/R7kenpo.pdf</t>
    <phoneticPr fontId="5"/>
  </si>
  <si>
    <r>
      <rPr>
        <sz val="11"/>
        <color rgb="FF000000"/>
        <rFont val="メイリオ"/>
        <family val="3"/>
        <charset val="128"/>
      </rPr>
      <t>・予算の策定にあたっては</t>
    </r>
    <r>
      <rPr>
        <sz val="11"/>
        <rFont val="メイリオ"/>
        <family val="3"/>
        <charset val="128"/>
      </rPr>
      <t>、</t>
    </r>
    <r>
      <rPr>
        <u/>
        <sz val="11"/>
        <rFont val="メイリオ"/>
        <family val="3"/>
        <charset val="128"/>
      </rPr>
      <t>補足資料4の補助対象経費、補足資料3の補助事業事務処理マニュアルを参照の上</t>
    </r>
    <r>
      <rPr>
        <sz val="11"/>
        <rFont val="メイリオ"/>
        <family val="3"/>
        <charset val="128"/>
      </rPr>
      <t>、作成ください。
・提案者が補助金の対象経費について十分理解されていないと判断した場合には、その点も提案者の選考・審査の評価に反映</t>
    </r>
    <r>
      <rPr>
        <sz val="11"/>
        <color rgb="FF000000"/>
        <rFont val="メイリオ"/>
        <family val="3"/>
        <charset val="128"/>
      </rPr>
      <t>する可能性があります。
・</t>
    </r>
    <r>
      <rPr>
        <sz val="11"/>
        <color rgb="FFFF0000"/>
        <rFont val="メイリオ"/>
        <family val="3"/>
        <charset val="128"/>
      </rPr>
      <t>「補助事業の開始から2026年1月31日までに提案者が支出した経費」に関する補助金の交付は、2026年2月以降に当社が行う確定検査にて、事業の成果が交付決定の内容に適合すると認めたときに交付が行われます。すなわち、補助金の提案者への支払いは、</t>
    </r>
    <r>
      <rPr>
        <b/>
        <sz val="11"/>
        <color rgb="FFFF0000"/>
        <rFont val="メイリオ"/>
        <family val="3"/>
        <charset val="128"/>
      </rPr>
      <t>いわゆる「後払い」となります。</t>
    </r>
    <r>
      <rPr>
        <sz val="11"/>
        <color rgb="FF000000"/>
        <rFont val="メイリオ"/>
        <family val="3"/>
        <charset val="128"/>
      </rPr>
      <t xml:space="preserve">
・航空券を含む旅費については、</t>
    </r>
    <r>
      <rPr>
        <sz val="11"/>
        <color rgb="FFFF0000"/>
        <rFont val="メイリオ"/>
        <family val="3"/>
        <charset val="128"/>
      </rPr>
      <t>いわゆる格安航空券や</t>
    </r>
    <r>
      <rPr>
        <u/>
        <sz val="11"/>
        <color rgb="FFFF0000"/>
        <rFont val="メイリオ"/>
        <family val="3"/>
        <charset val="128"/>
      </rPr>
      <t>各種の割引を活用したエコノミークラスの価額など、</t>
    </r>
    <r>
      <rPr>
        <b/>
        <u/>
        <sz val="11"/>
        <color rgb="FFFF0000"/>
        <rFont val="メイリオ"/>
        <family val="3"/>
        <charset val="128"/>
      </rPr>
      <t>経済的に最も合理的な金額</t>
    </r>
    <r>
      <rPr>
        <sz val="11"/>
        <color rgb="FFFF0000"/>
        <rFont val="メイリオ"/>
        <family val="3"/>
        <charset val="128"/>
      </rPr>
      <t>で試算ください</t>
    </r>
    <r>
      <rPr>
        <sz val="11"/>
        <color rgb="FF000000"/>
        <rFont val="メイリオ"/>
        <family val="3"/>
        <charset val="128"/>
      </rPr>
      <t>。
・各項目ごとに、単価10万円、金額（M列）が100万円を超える場合には、積算の根拠をコメント付記などで明示ください。</t>
    </r>
    <r>
      <rPr>
        <u/>
        <sz val="11"/>
        <color rgb="FF000000"/>
        <rFont val="メイリオ"/>
        <family val="3"/>
        <charset val="128"/>
      </rPr>
      <t>プレゼンテーション審査以降、積算について、当社から根拠資料の提出を求める</t>
    </r>
    <r>
      <rPr>
        <sz val="11"/>
        <color rgb="FF000000"/>
        <rFont val="メイリオ"/>
        <family val="3"/>
        <charset val="128"/>
      </rPr>
      <t>ことがあります。
・項目を記載するための行、積算の根拠を追加するための列、は適宜追加して作成ください。</t>
    </r>
    <rPh sb="407" eb="409">
      <t>セキサン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</si>
</sst>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8" formatCode="&quot;¥&quot;#,##0.00;[Red]&quot;¥&quot;\-#,##0.00"/>
    <numFmt numFmtId="176" formatCode="#,##0.0_ ;[Red]\-#,##0.0\ "/>
    <numFmt numFmtId="177" formatCode="&quot;¥&quot;#,##0.0;[Red]&quot;¥&quot;\-#,##0.0"/>
    <numFmt numFmtId="178" formatCode="&quot;¥&quot;#,##0_);[Red]\(&quot;¥&quot;#,##0\)"/>
    <numFmt numFmtId="179" formatCode="#,##0_);[Red]\(#,##0\)"/>
    <numFmt numFmtId="180" formatCode="##,###;0;"/>
    <numFmt numFmtId="181" formatCode="m&quot;月&quot;"/>
  </numFmts>
  <fonts count="39">
    <font>
      <sz val="9"/>
      <color theme="1"/>
      <name val="メイリオ"/>
      <family val="2"/>
      <charset val="128"/>
    </font>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9"/>
      <color theme="1"/>
      <name val="メイリオ"/>
      <family val="3"/>
      <charset val="128"/>
    </font>
    <font>
      <sz val="6"/>
      <name val="メイリオ"/>
      <family val="2"/>
      <charset val="128"/>
    </font>
    <font>
      <sz val="10"/>
      <color theme="1"/>
      <name val="メイリオ"/>
      <family val="3"/>
      <charset val="128"/>
    </font>
    <font>
      <sz val="11"/>
      <color theme="1"/>
      <name val="メイリオ"/>
      <family val="3"/>
      <charset val="128"/>
    </font>
    <font>
      <sz val="12"/>
      <color theme="1"/>
      <name val="メイリオ"/>
      <family val="3"/>
      <charset val="128"/>
    </font>
    <font>
      <b/>
      <sz val="11"/>
      <color theme="1"/>
      <name val="メイリオ"/>
      <family val="3"/>
      <charset val="128"/>
    </font>
    <font>
      <sz val="11"/>
      <color theme="1"/>
      <name val="ＭＳ Ｐゴシック"/>
      <family val="2"/>
      <scheme val="minor"/>
    </font>
    <font>
      <sz val="6"/>
      <name val="ＭＳ Ｐゴシック"/>
      <family val="3"/>
      <charset val="128"/>
      <scheme val="minor"/>
    </font>
    <font>
      <sz val="9"/>
      <color indexed="81"/>
      <name val="MS P ゴシック"/>
      <family val="3"/>
      <charset val="128"/>
    </font>
    <font>
      <sz val="6"/>
      <name val="ＭＳ Ｐゴシック"/>
      <family val="2"/>
      <charset val="128"/>
      <scheme val="minor"/>
    </font>
    <font>
      <b/>
      <u/>
      <sz val="18"/>
      <color theme="1"/>
      <name val="メイリオ"/>
      <family val="3"/>
      <charset val="128"/>
    </font>
    <font>
      <b/>
      <sz val="18"/>
      <color theme="1"/>
      <name val="メイリオ"/>
      <family val="3"/>
      <charset val="128"/>
    </font>
    <font>
      <b/>
      <sz val="14"/>
      <color theme="1"/>
      <name val="メイリオ"/>
      <family val="3"/>
      <charset val="128"/>
    </font>
    <font>
      <b/>
      <sz val="12"/>
      <color theme="1"/>
      <name val="メイリオ"/>
      <family val="3"/>
      <charset val="128"/>
    </font>
    <font>
      <b/>
      <sz val="12"/>
      <color rgb="FFFF0000"/>
      <name val="メイリオ"/>
      <family val="3"/>
      <charset val="128"/>
    </font>
    <font>
      <sz val="14"/>
      <color theme="1"/>
      <name val="メイリオ"/>
      <family val="3"/>
      <charset val="128"/>
    </font>
    <font>
      <sz val="11"/>
      <color rgb="FFFF0000"/>
      <name val="メイリオ"/>
      <family val="3"/>
      <charset val="128"/>
    </font>
    <font>
      <u/>
      <sz val="11"/>
      <color rgb="FFFF0000"/>
      <name val="メイリオ"/>
      <family val="3"/>
      <charset val="128"/>
    </font>
    <font>
      <b/>
      <u/>
      <sz val="11"/>
      <color rgb="FFFF0000"/>
      <name val="メイリオ"/>
      <family val="3"/>
      <charset val="128"/>
    </font>
    <font>
      <sz val="18"/>
      <color theme="1"/>
      <name val="メイリオ"/>
      <family val="3"/>
      <charset val="128"/>
    </font>
    <font>
      <b/>
      <sz val="14"/>
      <color rgb="FFFF0000"/>
      <name val="メイリオ"/>
      <family val="3"/>
      <charset val="128"/>
    </font>
    <font>
      <sz val="12"/>
      <color rgb="FFFF0000"/>
      <name val="メイリオ"/>
      <family val="3"/>
      <charset val="128"/>
    </font>
    <font>
      <b/>
      <i/>
      <sz val="11"/>
      <color theme="1"/>
      <name val="メイリオ"/>
      <family val="3"/>
      <charset val="128"/>
    </font>
    <font>
      <sz val="10.5"/>
      <color theme="1"/>
      <name val="メイリオ"/>
      <family val="3"/>
      <charset val="128"/>
    </font>
    <font>
      <sz val="9"/>
      <color theme="1"/>
      <name val="メイリオ"/>
      <family val="2"/>
      <charset val="128"/>
    </font>
    <font>
      <b/>
      <sz val="9"/>
      <color indexed="81"/>
      <name val="MS P ゴシック"/>
      <family val="3"/>
      <charset val="128"/>
    </font>
    <font>
      <sz val="11"/>
      <name val="メイリオ"/>
      <family val="3"/>
      <charset val="128"/>
    </font>
    <font>
      <u/>
      <sz val="9"/>
      <color theme="10"/>
      <name val="メイリオ"/>
      <family val="2"/>
      <charset val="128"/>
    </font>
    <font>
      <sz val="11"/>
      <color rgb="FF000000"/>
      <name val="メイリオ"/>
      <family val="3"/>
      <charset val="128"/>
    </font>
    <font>
      <u/>
      <sz val="11"/>
      <color rgb="FF000000"/>
      <name val="メイリオ"/>
      <family val="3"/>
      <charset val="128"/>
    </font>
    <font>
      <u/>
      <sz val="11"/>
      <name val="メイリオ"/>
      <family val="3"/>
      <charset val="128"/>
    </font>
    <font>
      <b/>
      <sz val="9"/>
      <color theme="1"/>
      <name val="メイリオ"/>
      <family val="3"/>
      <charset val="128"/>
    </font>
    <font>
      <b/>
      <sz val="16"/>
      <color rgb="FFFF0000"/>
      <name val="メイリオ"/>
      <family val="3"/>
      <charset val="128"/>
    </font>
    <font>
      <b/>
      <sz val="11"/>
      <color indexed="81"/>
      <name val="MS P ゴシック"/>
      <family val="3"/>
      <charset val="128"/>
    </font>
    <font>
      <b/>
      <sz val="11"/>
      <color rgb="FFFF0000"/>
      <name val="メイリオ"/>
      <family val="3"/>
      <charset val="128"/>
    </font>
  </fonts>
  <fills count="10">
    <fill>
      <patternFill patternType="none"/>
    </fill>
    <fill>
      <patternFill patternType="gray125"/>
    </fill>
    <fill>
      <patternFill patternType="solid">
        <fgColor rgb="FFFFCCFF"/>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FF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bottom style="dashed">
        <color indexed="64"/>
      </bottom>
      <diagonal/>
    </border>
    <border>
      <left/>
      <right style="medium">
        <color indexed="64"/>
      </right>
      <top style="thin">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right style="medium">
        <color indexed="64"/>
      </right>
      <top style="dotted">
        <color indexed="64"/>
      </top>
      <bottom style="medium">
        <color indexed="64"/>
      </bottom>
      <diagonal/>
    </border>
    <border>
      <left/>
      <right style="medium">
        <color indexed="64"/>
      </right>
      <top style="dotted">
        <color indexed="64"/>
      </top>
      <bottom style="double">
        <color indexed="64"/>
      </bottom>
      <diagonal/>
    </border>
    <border>
      <left/>
      <right style="thin">
        <color indexed="64"/>
      </right>
      <top style="medium">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0" fillId="0" borderId="0"/>
    <xf numFmtId="0" fontId="2" fillId="0" borderId="0">
      <alignment vertical="center"/>
    </xf>
    <xf numFmtId="38" fontId="2" fillId="0" borderId="0" applyFont="0" applyFill="0" applyBorder="0" applyAlignment="0" applyProtection="0">
      <alignment vertical="center"/>
    </xf>
    <xf numFmtId="38" fontId="28" fillId="0" borderId="0" applyFont="0" applyFill="0" applyBorder="0" applyAlignment="0" applyProtection="0">
      <alignment vertical="center"/>
    </xf>
    <xf numFmtId="0" fontId="31" fillId="0" borderId="0" applyNumberForma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00">
    <xf numFmtId="0" fontId="0" fillId="0" borderId="0" xfId="0">
      <alignment vertical="center"/>
    </xf>
    <xf numFmtId="0" fontId="7" fillId="0" borderId="0" xfId="2" applyFont="1">
      <alignment vertical="center"/>
    </xf>
    <xf numFmtId="177" fontId="4" fillId="0" borderId="0" xfId="0" applyNumberFormat="1" applyFont="1" applyAlignment="1"/>
    <xf numFmtId="0" fontId="7" fillId="0" borderId="0" xfId="2" applyFont="1" applyProtection="1">
      <alignment vertical="center"/>
      <protection locked="0"/>
    </xf>
    <xf numFmtId="0" fontId="15" fillId="0" borderId="0" xfId="2" applyFont="1" applyProtection="1">
      <alignment vertical="center"/>
      <protection locked="0"/>
    </xf>
    <xf numFmtId="0" fontId="17" fillId="0" borderId="14" xfId="2" applyFont="1" applyBorder="1" applyAlignment="1" applyProtection="1">
      <alignment horizontal="center" vertical="center" wrapText="1"/>
      <protection locked="0"/>
    </xf>
    <xf numFmtId="0" fontId="16" fillId="0" borderId="15" xfId="2" applyFont="1" applyBorder="1" applyAlignment="1" applyProtection="1">
      <alignment horizontal="center" vertical="center"/>
      <protection locked="0"/>
    </xf>
    <xf numFmtId="0" fontId="16" fillId="0" borderId="14" xfId="2" applyFont="1" applyBorder="1" applyAlignment="1" applyProtection="1">
      <alignment horizontal="center" vertical="center"/>
      <protection locked="0"/>
    </xf>
    <xf numFmtId="38" fontId="16" fillId="0" borderId="14" xfId="3" applyFont="1" applyBorder="1" applyAlignment="1" applyProtection="1">
      <alignment horizontal="center" vertical="center" wrapText="1"/>
      <protection locked="0"/>
    </xf>
    <xf numFmtId="55" fontId="16" fillId="0" borderId="1" xfId="2" applyNumberFormat="1" applyFont="1" applyBorder="1" applyAlignment="1" applyProtection="1">
      <alignment horizontal="center" vertical="center"/>
      <protection locked="0"/>
    </xf>
    <xf numFmtId="55" fontId="16" fillId="0" borderId="52" xfId="2" applyNumberFormat="1" applyFont="1" applyBorder="1" applyAlignment="1" applyProtection="1">
      <alignment horizontal="center" vertical="center"/>
      <protection locked="0"/>
    </xf>
    <xf numFmtId="0" fontId="7" fillId="8" borderId="0" xfId="2" applyFont="1" applyFill="1" applyAlignment="1" applyProtection="1">
      <alignment horizontal="center" vertical="center"/>
      <protection locked="0"/>
    </xf>
    <xf numFmtId="0" fontId="7" fillId="8" borderId="23" xfId="2" applyFont="1" applyFill="1" applyBorder="1" applyAlignment="1" applyProtection="1">
      <alignment horizontal="center" vertical="center"/>
      <protection locked="0"/>
    </xf>
    <xf numFmtId="56" fontId="7" fillId="0" borderId="24" xfId="2" quotePrefix="1" applyNumberFormat="1" applyFont="1" applyBorder="1" applyAlignment="1" applyProtection="1">
      <alignment horizontal="center" vertical="center"/>
      <protection locked="0"/>
    </xf>
    <xf numFmtId="179" fontId="7" fillId="0" borderId="25" xfId="2" applyNumberFormat="1" applyFont="1" applyBorder="1" applyProtection="1">
      <alignment vertical="center"/>
      <protection locked="0"/>
    </xf>
    <xf numFmtId="0" fontId="7" fillId="0" borderId="25" xfId="2" applyFont="1" applyBorder="1" applyAlignment="1" applyProtection="1">
      <alignment horizontal="center" vertical="center"/>
      <protection locked="0"/>
    </xf>
    <xf numFmtId="180" fontId="7" fillId="0" borderId="25" xfId="2" applyNumberFormat="1" applyFont="1" applyBorder="1" applyAlignment="1" applyProtection="1">
      <alignment horizontal="center" vertical="center"/>
      <protection locked="0"/>
    </xf>
    <xf numFmtId="56" fontId="7" fillId="0" borderId="29" xfId="2" quotePrefix="1" applyNumberFormat="1" applyFont="1" applyBorder="1" applyAlignment="1" applyProtection="1">
      <alignment horizontal="center" vertical="center"/>
      <protection locked="0"/>
    </xf>
    <xf numFmtId="179" fontId="7" fillId="0" borderId="30" xfId="2" applyNumberFormat="1" applyFont="1" applyBorder="1" applyProtection="1">
      <alignment vertical="center"/>
      <protection locked="0"/>
    </xf>
    <xf numFmtId="0" fontId="7" fillId="0" borderId="30" xfId="2" applyFont="1" applyBorder="1" applyAlignment="1" applyProtection="1">
      <alignment horizontal="center" vertical="center"/>
      <protection locked="0"/>
    </xf>
    <xf numFmtId="180" fontId="7" fillId="0" borderId="30" xfId="2" applyNumberFormat="1" applyFont="1" applyBorder="1" applyAlignment="1" applyProtection="1">
      <alignment horizontal="center" vertical="center"/>
      <protection locked="0"/>
    </xf>
    <xf numFmtId="20" fontId="7" fillId="0" borderId="30" xfId="2" applyNumberFormat="1" applyFont="1" applyBorder="1" applyAlignment="1" applyProtection="1">
      <alignment horizontal="center" vertical="center"/>
      <protection locked="0"/>
    </xf>
    <xf numFmtId="0" fontId="9" fillId="5" borderId="23" xfId="2" applyFont="1" applyFill="1" applyBorder="1" applyAlignment="1" applyProtection="1">
      <alignment horizontal="left" vertical="center" indent="1"/>
      <protection locked="0"/>
    </xf>
    <xf numFmtId="0" fontId="7" fillId="5" borderId="23" xfId="2" applyFont="1" applyFill="1" applyBorder="1" applyProtection="1">
      <alignment vertical="center"/>
      <protection locked="0"/>
    </xf>
    <xf numFmtId="0" fontId="7" fillId="5" borderId="36" xfId="2" applyFont="1" applyFill="1" applyBorder="1" applyProtection="1">
      <alignment vertical="center"/>
      <protection locked="0"/>
    </xf>
    <xf numFmtId="14" fontId="7" fillId="0" borderId="24" xfId="2" quotePrefix="1" applyNumberFormat="1" applyFont="1" applyBorder="1" applyAlignment="1" applyProtection="1">
      <alignment horizontal="center" vertical="center"/>
      <protection locked="0"/>
    </xf>
    <xf numFmtId="0" fontId="7" fillId="0" borderId="25" xfId="2" applyFont="1" applyBorder="1" applyAlignment="1" applyProtection="1">
      <alignment horizontal="left" vertical="center" shrinkToFit="1"/>
      <protection locked="0"/>
    </xf>
    <xf numFmtId="0" fontId="7" fillId="0" borderId="26" xfId="2" applyFont="1" applyBorder="1" applyAlignment="1" applyProtection="1">
      <alignment horizontal="left" vertical="center" shrinkToFit="1"/>
      <protection locked="0"/>
    </xf>
    <xf numFmtId="14" fontId="7" fillId="0" borderId="29" xfId="2" quotePrefix="1" applyNumberFormat="1" applyFont="1" applyBorder="1" applyAlignment="1" applyProtection="1">
      <alignment horizontal="center" vertical="center"/>
      <protection locked="0"/>
    </xf>
    <xf numFmtId="0" fontId="7" fillId="0" borderId="30" xfId="2" applyFont="1" applyBorder="1" applyAlignment="1" applyProtection="1">
      <alignment horizontal="left" vertical="center" shrinkToFit="1"/>
      <protection locked="0"/>
    </xf>
    <xf numFmtId="0" fontId="7" fillId="0" borderId="31" xfId="2" applyFont="1" applyBorder="1" applyAlignment="1" applyProtection="1">
      <alignment horizontal="left" vertical="center" shrinkToFit="1"/>
      <protection locked="0"/>
    </xf>
    <xf numFmtId="0" fontId="7" fillId="0" borderId="24" xfId="2" quotePrefix="1" applyFont="1" applyBorder="1" applyAlignment="1" applyProtection="1">
      <alignment horizontal="center" vertical="center"/>
      <protection locked="0"/>
    </xf>
    <xf numFmtId="0" fontId="7" fillId="0" borderId="25" xfId="2" applyFont="1" applyBorder="1" applyAlignment="1" applyProtection="1">
      <alignment vertical="center" shrinkToFit="1"/>
      <protection locked="0"/>
    </xf>
    <xf numFmtId="0" fontId="7" fillId="0" borderId="31" xfId="2" applyFont="1" applyBorder="1" applyAlignment="1" applyProtection="1">
      <alignment vertical="center" shrinkToFit="1"/>
      <protection locked="0"/>
    </xf>
    <xf numFmtId="0" fontId="7" fillId="0" borderId="29" xfId="2" quotePrefix="1" applyFont="1" applyBorder="1" applyAlignment="1" applyProtection="1">
      <alignment horizontal="center" vertical="center"/>
      <protection locked="0"/>
    </xf>
    <xf numFmtId="0" fontId="7" fillId="0" borderId="30" xfId="2" applyFont="1" applyBorder="1" applyAlignment="1" applyProtection="1">
      <alignment vertical="center" shrinkToFit="1"/>
      <protection locked="0"/>
    </xf>
    <xf numFmtId="0" fontId="7" fillId="0" borderId="26" xfId="2" applyFont="1" applyBorder="1" applyAlignment="1" applyProtection="1">
      <alignment vertical="center" shrinkToFit="1"/>
      <protection locked="0"/>
    </xf>
    <xf numFmtId="0" fontId="7" fillId="0" borderId="37" xfId="2" quotePrefix="1" applyFont="1" applyBorder="1" applyAlignment="1" applyProtection="1">
      <alignment horizontal="center" vertical="center"/>
      <protection locked="0"/>
    </xf>
    <xf numFmtId="179" fontId="7" fillId="0" borderId="40" xfId="2" applyNumberFormat="1" applyFont="1" applyBorder="1" applyProtection="1">
      <alignment vertical="center"/>
      <protection locked="0"/>
    </xf>
    <xf numFmtId="0" fontId="7" fillId="0" borderId="40" xfId="2" applyFont="1" applyBorder="1" applyAlignment="1" applyProtection="1">
      <alignment horizontal="center" vertical="center"/>
      <protection locked="0"/>
    </xf>
    <xf numFmtId="180" fontId="7" fillId="0" borderId="40" xfId="2" applyNumberFormat="1" applyFont="1" applyBorder="1" applyAlignment="1" applyProtection="1">
      <alignment horizontal="center" vertical="center"/>
      <protection locked="0"/>
    </xf>
    <xf numFmtId="0" fontId="9" fillId="5" borderId="23" xfId="2" applyFont="1" applyFill="1" applyBorder="1" applyProtection="1">
      <alignment vertical="center"/>
      <protection locked="0"/>
    </xf>
    <xf numFmtId="0" fontId="9" fillId="5" borderId="36" xfId="2" applyFont="1" applyFill="1" applyBorder="1" applyProtection="1">
      <alignment vertical="center"/>
      <protection locked="0"/>
    </xf>
    <xf numFmtId="0" fontId="7" fillId="6" borderId="23" xfId="2" applyFont="1" applyFill="1" applyBorder="1" applyAlignment="1" applyProtection="1">
      <alignment horizontal="center" vertical="center"/>
      <protection locked="0"/>
    </xf>
    <xf numFmtId="0" fontId="14" fillId="0" borderId="0" xfId="0" applyFont="1" applyAlignment="1" applyProtection="1">
      <protection locked="0"/>
    </xf>
    <xf numFmtId="0" fontId="7" fillId="0" borderId="0" xfId="2" applyFont="1" applyAlignment="1" applyProtection="1">
      <alignment vertical="top" wrapText="1"/>
      <protection locked="0"/>
    </xf>
    <xf numFmtId="0" fontId="14" fillId="0" borderId="0" xfId="2" applyFont="1" applyAlignment="1" applyProtection="1">
      <alignment vertical="top"/>
      <protection locked="0"/>
    </xf>
    <xf numFmtId="0" fontId="7" fillId="0" borderId="0" xfId="2" applyFont="1" applyAlignment="1" applyProtection="1">
      <alignment vertical="top"/>
      <protection locked="0"/>
    </xf>
    <xf numFmtId="0" fontId="4" fillId="0" borderId="0" xfId="0" applyFont="1" applyAlignment="1" applyProtection="1">
      <protection locked="0"/>
    </xf>
    <xf numFmtId="0" fontId="4" fillId="0" borderId="0" xfId="0" applyFont="1" applyAlignment="1" applyProtection="1">
      <alignment wrapText="1"/>
      <protection locked="0"/>
    </xf>
    <xf numFmtId="176" fontId="4" fillId="0" borderId="0" xfId="0" applyNumberFormat="1" applyFont="1" applyAlignment="1" applyProtection="1">
      <protection locked="0"/>
    </xf>
    <xf numFmtId="176" fontId="4" fillId="0" borderId="0" xfId="0" applyNumberFormat="1" applyFont="1" applyAlignment="1" applyProtection="1">
      <alignment horizontal="center"/>
      <protection locked="0"/>
    </xf>
    <xf numFmtId="0" fontId="7" fillId="0" borderId="0" xfId="0" applyFont="1" applyAlignment="1" applyProtection="1">
      <alignment vertical="top" wrapText="1"/>
      <protection locked="0"/>
    </xf>
    <xf numFmtId="0" fontId="7" fillId="8" borderId="0" xfId="2" applyFont="1" applyFill="1" applyAlignment="1">
      <alignment horizontal="center" vertical="center"/>
    </xf>
    <xf numFmtId="0" fontId="7" fillId="0" borderId="25" xfId="2" applyFont="1" applyBorder="1" applyAlignment="1">
      <alignment horizontal="center" vertical="center"/>
    </xf>
    <xf numFmtId="0" fontId="7" fillId="0" borderId="30" xfId="2" applyFont="1" applyBorder="1" applyAlignment="1">
      <alignment horizontal="center" vertical="center"/>
    </xf>
    <xf numFmtId="0" fontId="7" fillId="5" borderId="18" xfId="2" applyFont="1" applyFill="1" applyBorder="1" applyAlignment="1">
      <alignment horizontal="center" vertical="center"/>
    </xf>
    <xf numFmtId="0" fontId="7" fillId="5" borderId="2" xfId="2" applyFont="1" applyFill="1" applyBorder="1" applyAlignment="1">
      <alignment horizontal="center" vertical="center"/>
    </xf>
    <xf numFmtId="0" fontId="7" fillId="0" borderId="40" xfId="2" applyFont="1" applyBorder="1" applyAlignment="1">
      <alignment horizontal="center" vertical="center"/>
    </xf>
    <xf numFmtId="0" fontId="7" fillId="6" borderId="20" xfId="2" applyFont="1" applyFill="1" applyBorder="1" applyAlignment="1">
      <alignment horizontal="center" vertical="center"/>
    </xf>
    <xf numFmtId="0" fontId="7" fillId="5" borderId="2" xfId="2" applyFont="1" applyFill="1" applyBorder="1">
      <alignment vertical="center"/>
    </xf>
    <xf numFmtId="0" fontId="7" fillId="0" borderId="30" xfId="2" applyFont="1" applyBorder="1">
      <alignment vertical="center"/>
    </xf>
    <xf numFmtId="6" fontId="17" fillId="8" borderId="20" xfId="3" applyNumberFormat="1" applyFont="1" applyFill="1" applyBorder="1" applyAlignment="1" applyProtection="1">
      <alignment horizontal="right" vertical="center"/>
    </xf>
    <xf numFmtId="6" fontId="17" fillId="5" borderId="20" xfId="3" applyNumberFormat="1" applyFont="1" applyFill="1" applyBorder="1" applyAlignment="1" applyProtection="1">
      <alignment horizontal="right" vertical="center"/>
    </xf>
    <xf numFmtId="6" fontId="9" fillId="5" borderId="21" xfId="3" applyNumberFormat="1" applyFont="1" applyFill="1" applyBorder="1" applyAlignment="1" applyProtection="1">
      <alignment horizontal="right" vertical="center"/>
    </xf>
    <xf numFmtId="6" fontId="9" fillId="5" borderId="2" xfId="3" applyNumberFormat="1" applyFont="1" applyFill="1" applyBorder="1" applyAlignment="1" applyProtection="1">
      <alignment horizontal="right" vertical="center"/>
    </xf>
    <xf numFmtId="6" fontId="17" fillId="6" borderId="20" xfId="3" applyNumberFormat="1" applyFont="1" applyFill="1" applyBorder="1" applyAlignment="1" applyProtection="1">
      <alignment horizontal="right" vertical="center"/>
    </xf>
    <xf numFmtId="6" fontId="16" fillId="7" borderId="43" xfId="2" applyNumberFormat="1" applyFont="1" applyFill="1" applyBorder="1">
      <alignment vertical="center"/>
    </xf>
    <xf numFmtId="6" fontId="17" fillId="8" borderId="21" xfId="3" applyNumberFormat="1" applyFont="1" applyFill="1" applyBorder="1" applyAlignment="1" applyProtection="1">
      <alignment horizontal="right" vertical="center"/>
    </xf>
    <xf numFmtId="0" fontId="7" fillId="8" borderId="0" xfId="2" applyFont="1" applyFill="1">
      <alignment vertical="center"/>
    </xf>
    <xf numFmtId="178" fontId="17" fillId="8" borderId="0" xfId="3" applyNumberFormat="1" applyFont="1" applyFill="1" applyBorder="1" applyAlignment="1" applyProtection="1">
      <alignment horizontal="right" vertical="center"/>
    </xf>
    <xf numFmtId="0" fontId="7" fillId="5" borderId="18" xfId="2" applyFont="1" applyFill="1" applyBorder="1">
      <alignment vertical="center"/>
    </xf>
    <xf numFmtId="178" fontId="17" fillId="5" borderId="20" xfId="3" applyNumberFormat="1" applyFont="1" applyFill="1" applyBorder="1" applyAlignment="1" applyProtection="1">
      <alignment horizontal="right" vertical="center"/>
    </xf>
    <xf numFmtId="178" fontId="9" fillId="5" borderId="21" xfId="3" applyNumberFormat="1" applyFont="1" applyFill="1" applyBorder="1" applyAlignment="1" applyProtection="1">
      <alignment horizontal="right" vertical="center"/>
    </xf>
    <xf numFmtId="6" fontId="17" fillId="8" borderId="53" xfId="3" applyNumberFormat="1" applyFont="1" applyFill="1" applyBorder="1" applyAlignment="1" applyProtection="1">
      <alignment horizontal="right" vertical="center" indent="1"/>
    </xf>
    <xf numFmtId="6" fontId="17" fillId="8" borderId="21" xfId="3" applyNumberFormat="1" applyFont="1" applyFill="1" applyBorder="1" applyAlignment="1" applyProtection="1">
      <alignment horizontal="right" vertical="center" indent="1"/>
    </xf>
    <xf numFmtId="6" fontId="17" fillId="8" borderId="22" xfId="3" applyNumberFormat="1" applyFont="1" applyFill="1" applyBorder="1" applyAlignment="1" applyProtection="1">
      <alignment horizontal="right" vertical="center" indent="1"/>
    </xf>
    <xf numFmtId="6" fontId="17" fillId="5" borderId="48" xfId="3" applyNumberFormat="1" applyFont="1" applyFill="1" applyBorder="1" applyAlignment="1" applyProtection="1">
      <alignment horizontal="right" vertical="center" indent="1"/>
    </xf>
    <xf numFmtId="6" fontId="17" fillId="5" borderId="20" xfId="3" applyNumberFormat="1" applyFont="1" applyFill="1" applyBorder="1" applyAlignment="1" applyProtection="1">
      <alignment horizontal="right" vertical="center" indent="1"/>
    </xf>
    <xf numFmtId="6" fontId="17" fillId="5" borderId="41" xfId="3" applyNumberFormat="1" applyFont="1" applyFill="1" applyBorder="1" applyAlignment="1" applyProtection="1">
      <alignment horizontal="right" vertical="center" indent="1"/>
    </xf>
    <xf numFmtId="6" fontId="9" fillId="5" borderId="53" xfId="3" applyNumberFormat="1" applyFont="1" applyFill="1" applyBorder="1" applyAlignment="1" applyProtection="1">
      <alignment horizontal="right" vertical="center" indent="1"/>
    </xf>
    <xf numFmtId="6" fontId="9" fillId="5" borderId="21" xfId="3" applyNumberFormat="1" applyFont="1" applyFill="1" applyBorder="1" applyAlignment="1" applyProtection="1">
      <alignment horizontal="right" vertical="center" indent="1"/>
    </xf>
    <xf numFmtId="6" fontId="9" fillId="5" borderId="22" xfId="3" applyNumberFormat="1" applyFont="1" applyFill="1" applyBorder="1" applyAlignment="1" applyProtection="1">
      <alignment horizontal="right" vertical="center" indent="1"/>
    </xf>
    <xf numFmtId="6" fontId="9" fillId="5" borderId="60" xfId="3" applyNumberFormat="1" applyFont="1" applyFill="1" applyBorder="1" applyAlignment="1" applyProtection="1">
      <alignment horizontal="right" vertical="center" indent="1"/>
    </xf>
    <xf numFmtId="6" fontId="9" fillId="5" borderId="2" xfId="3" applyNumberFormat="1" applyFont="1" applyFill="1" applyBorder="1" applyAlignment="1" applyProtection="1">
      <alignment horizontal="right" vertical="center" indent="1"/>
    </xf>
    <xf numFmtId="6" fontId="9" fillId="5" borderId="35" xfId="3" applyNumberFormat="1" applyFont="1" applyFill="1" applyBorder="1" applyAlignment="1" applyProtection="1">
      <alignment horizontal="right" vertical="center" indent="1"/>
    </xf>
    <xf numFmtId="178" fontId="9" fillId="5" borderId="2" xfId="3" applyNumberFormat="1" applyFont="1" applyFill="1" applyBorder="1" applyAlignment="1" applyProtection="1">
      <alignment horizontal="right" vertical="center"/>
    </xf>
    <xf numFmtId="0" fontId="7" fillId="6" borderId="20" xfId="2" applyFont="1" applyFill="1" applyBorder="1">
      <alignment vertical="center"/>
    </xf>
    <xf numFmtId="178" fontId="17" fillId="6" borderId="20" xfId="3" applyNumberFormat="1" applyFont="1" applyFill="1" applyBorder="1" applyAlignment="1" applyProtection="1">
      <alignment horizontal="right" vertical="center"/>
    </xf>
    <xf numFmtId="6" fontId="17" fillId="6" borderId="48" xfId="3" applyNumberFormat="1" applyFont="1" applyFill="1" applyBorder="1" applyAlignment="1" applyProtection="1">
      <alignment horizontal="right" vertical="center" indent="1"/>
    </xf>
    <xf numFmtId="6" fontId="17" fillId="6" borderId="20" xfId="3" applyNumberFormat="1" applyFont="1" applyFill="1" applyBorder="1" applyAlignment="1" applyProtection="1">
      <alignment horizontal="right" vertical="center" indent="1"/>
    </xf>
    <xf numFmtId="6" fontId="17" fillId="6" borderId="41" xfId="3" applyNumberFormat="1" applyFont="1" applyFill="1" applyBorder="1" applyAlignment="1" applyProtection="1">
      <alignment horizontal="right" vertical="center" indent="1"/>
    </xf>
    <xf numFmtId="0" fontId="19" fillId="7" borderId="43" xfId="2" applyFont="1" applyFill="1" applyBorder="1">
      <alignment vertical="center"/>
    </xf>
    <xf numFmtId="0" fontId="16" fillId="0" borderId="0" xfId="1" applyFont="1"/>
    <xf numFmtId="0" fontId="7" fillId="0" borderId="0" xfId="1" applyFont="1"/>
    <xf numFmtId="0" fontId="26" fillId="0" borderId="0" xfId="1" applyFont="1"/>
    <xf numFmtId="0" fontId="27" fillId="0" borderId="6" xfId="1" applyFont="1" applyBorder="1" applyAlignment="1">
      <alignment horizontal="left" vertical="top" wrapText="1"/>
    </xf>
    <xf numFmtId="0" fontId="7" fillId="0" borderId="0" xfId="1" applyFont="1" applyAlignment="1">
      <alignment horizontal="left" wrapText="1" indent="1"/>
    </xf>
    <xf numFmtId="3" fontId="27" fillId="0" borderId="0" xfId="1" applyNumberFormat="1" applyFont="1" applyAlignment="1">
      <alignment horizontal="right" vertical="top" wrapText="1"/>
    </xf>
    <xf numFmtId="0" fontId="9" fillId="0" borderId="0" xfId="1" applyFont="1"/>
    <xf numFmtId="0" fontId="7" fillId="0" borderId="0" xfId="1" applyFont="1" applyAlignment="1">
      <alignment horizontal="right"/>
    </xf>
    <xf numFmtId="3" fontId="6" fillId="0" borderId="6" xfId="1" applyNumberFormat="1" applyFont="1" applyBorder="1" applyAlignment="1">
      <alignment horizontal="right" vertical="top" wrapText="1"/>
    </xf>
    <xf numFmtId="3" fontId="6" fillId="0" borderId="7" xfId="1" applyNumberFormat="1" applyFont="1" applyBorder="1" applyAlignment="1">
      <alignment horizontal="right" vertical="top" wrapText="1"/>
    </xf>
    <xf numFmtId="3" fontId="6" fillId="4" borderId="6" xfId="1" applyNumberFormat="1" applyFont="1" applyFill="1" applyBorder="1" applyAlignment="1">
      <alignment horizontal="right" vertical="top" wrapText="1"/>
    </xf>
    <xf numFmtId="3" fontId="6" fillId="4" borderId="7" xfId="1" applyNumberFormat="1" applyFont="1" applyFill="1" applyBorder="1" applyAlignment="1">
      <alignment horizontal="right" vertical="top" wrapText="1"/>
    </xf>
    <xf numFmtId="12" fontId="6" fillId="0" borderId="3" xfId="1" quotePrefix="1" applyNumberFormat="1" applyFont="1" applyBorder="1" applyAlignment="1">
      <alignment horizontal="center" vertical="top" wrapText="1"/>
    </xf>
    <xf numFmtId="3" fontId="6" fillId="0" borderId="3" xfId="1" applyNumberFormat="1" applyFont="1" applyBorder="1" applyAlignment="1">
      <alignment horizontal="right" vertical="top" wrapText="1" indent="1"/>
    </xf>
    <xf numFmtId="12" fontId="6" fillId="0" borderId="6" xfId="1" quotePrefix="1" applyNumberFormat="1" applyFont="1" applyBorder="1" applyAlignment="1">
      <alignment horizontal="center" vertical="top" wrapText="1"/>
    </xf>
    <xf numFmtId="3" fontId="6" fillId="0" borderId="6" xfId="1" applyNumberFormat="1" applyFont="1" applyBorder="1" applyAlignment="1">
      <alignment horizontal="right" vertical="top" wrapText="1" indent="1"/>
    </xf>
    <xf numFmtId="12" fontId="6" fillId="4" borderId="6" xfId="1" quotePrefix="1" applyNumberFormat="1" applyFont="1" applyFill="1" applyBorder="1" applyAlignment="1">
      <alignment horizontal="center" vertical="top" wrapText="1"/>
    </xf>
    <xf numFmtId="3" fontId="6" fillId="4" borderId="6" xfId="1" applyNumberFormat="1" applyFont="1" applyFill="1" applyBorder="1" applyAlignment="1">
      <alignment horizontal="right" vertical="top" wrapText="1" indent="1"/>
    </xf>
    <xf numFmtId="0" fontId="27" fillId="4" borderId="6" xfId="1" applyFont="1" applyFill="1" applyBorder="1" applyAlignment="1">
      <alignment horizontal="left" vertical="top" wrapText="1" indent="1"/>
    </xf>
    <xf numFmtId="38" fontId="7" fillId="0" borderId="54" xfId="4" applyFont="1" applyBorder="1" applyAlignment="1" applyProtection="1">
      <alignment horizontal="right" vertical="center" indent="1"/>
      <protection locked="0"/>
    </xf>
    <xf numFmtId="38" fontId="7" fillId="0" borderId="45" xfId="4" applyFont="1" applyBorder="1" applyAlignment="1" applyProtection="1">
      <alignment horizontal="right" vertical="center" indent="1"/>
      <protection locked="0"/>
    </xf>
    <xf numFmtId="38" fontId="7" fillId="0" borderId="55" xfId="4" applyFont="1" applyBorder="1" applyAlignment="1" applyProtection="1">
      <alignment horizontal="right" vertical="center" indent="1"/>
    </xf>
    <xf numFmtId="38" fontId="7" fillId="0" borderId="56" xfId="4" applyFont="1" applyBorder="1" applyAlignment="1" applyProtection="1">
      <alignment horizontal="right" vertical="center" indent="1"/>
      <protection locked="0"/>
    </xf>
    <xf numFmtId="38" fontId="7" fillId="0" borderId="46" xfId="4" applyFont="1" applyBorder="1" applyAlignment="1" applyProtection="1">
      <alignment horizontal="right" vertical="center" indent="1"/>
      <protection locked="0"/>
    </xf>
    <xf numFmtId="38" fontId="7" fillId="0" borderId="57" xfId="4" applyFont="1" applyBorder="1" applyAlignment="1" applyProtection="1">
      <alignment horizontal="right" vertical="center" indent="1"/>
    </xf>
    <xf numFmtId="38" fontId="7" fillId="0" borderId="58" xfId="4" applyFont="1" applyBorder="1" applyAlignment="1" applyProtection="1">
      <alignment horizontal="right" vertical="center" indent="1"/>
      <protection locked="0"/>
    </xf>
    <xf numFmtId="38" fontId="7" fillId="0" borderId="47" xfId="4" applyFont="1" applyBorder="1" applyAlignment="1" applyProtection="1">
      <alignment horizontal="right" vertical="center" indent="1"/>
      <protection locked="0"/>
    </xf>
    <xf numFmtId="38" fontId="7" fillId="0" borderId="59" xfId="4" applyFont="1" applyBorder="1" applyAlignment="1" applyProtection="1">
      <alignment horizontal="right" vertical="center" indent="1"/>
    </xf>
    <xf numFmtId="0" fontId="7" fillId="0" borderId="0" xfId="2" applyFont="1" applyAlignment="1" applyProtection="1">
      <alignment horizontal="right" vertical="center"/>
      <protection locked="0"/>
    </xf>
    <xf numFmtId="3" fontId="6" fillId="0" borderId="7" xfId="1" applyNumberFormat="1" applyFont="1" applyBorder="1" applyAlignment="1">
      <alignment horizontal="right" vertical="top" wrapText="1" indent="1"/>
    </xf>
    <xf numFmtId="3" fontId="6" fillId="4" borderId="7" xfId="1" applyNumberFormat="1" applyFont="1" applyFill="1" applyBorder="1" applyAlignment="1">
      <alignment horizontal="right" vertical="top" wrapText="1" indent="1"/>
    </xf>
    <xf numFmtId="179" fontId="7" fillId="0" borderId="27" xfId="3" applyNumberFormat="1" applyFont="1" applyBorder="1" applyProtection="1">
      <alignment vertical="center"/>
    </xf>
    <xf numFmtId="179" fontId="7" fillId="0" borderId="25" xfId="3" applyNumberFormat="1" applyFont="1" applyBorder="1" applyProtection="1">
      <alignment vertical="center"/>
      <protection locked="0"/>
    </xf>
    <xf numFmtId="179" fontId="4" fillId="0" borderId="25" xfId="3" applyNumberFormat="1" applyFont="1" applyBorder="1" applyProtection="1">
      <alignment vertical="center"/>
    </xf>
    <xf numFmtId="179" fontId="7" fillId="0" borderId="30" xfId="3" applyNumberFormat="1" applyFont="1" applyBorder="1" applyProtection="1">
      <alignment vertical="center"/>
    </xf>
    <xf numFmtId="179" fontId="7" fillId="0" borderId="30" xfId="3" applyNumberFormat="1" applyFont="1" applyBorder="1" applyProtection="1">
      <alignment vertical="center"/>
      <protection locked="0"/>
    </xf>
    <xf numFmtId="179" fontId="4" fillId="0" borderId="30" xfId="3" applyNumberFormat="1" applyFont="1" applyBorder="1" applyProtection="1">
      <alignment vertical="center"/>
    </xf>
    <xf numFmtId="179" fontId="7" fillId="0" borderId="25" xfId="3" applyNumberFormat="1" applyFont="1" applyBorder="1" applyProtection="1">
      <alignment vertical="center"/>
    </xf>
    <xf numFmtId="179" fontId="7" fillId="0" borderId="40" xfId="3" applyNumberFormat="1" applyFont="1" applyBorder="1" applyProtection="1">
      <alignment vertical="center"/>
    </xf>
    <xf numFmtId="179" fontId="7" fillId="0" borderId="40" xfId="3" applyNumberFormat="1" applyFont="1" applyBorder="1" applyProtection="1">
      <alignment vertical="center"/>
      <protection locked="0"/>
    </xf>
    <xf numFmtId="0" fontId="9" fillId="6" borderId="23" xfId="2" applyFont="1" applyFill="1" applyBorder="1" applyAlignment="1" applyProtection="1">
      <alignment horizontal="left" vertical="center" indent="1"/>
      <protection locked="0"/>
    </xf>
    <xf numFmtId="0" fontId="7" fillId="6" borderId="23" xfId="2" applyFont="1" applyFill="1" applyBorder="1" applyProtection="1">
      <alignment vertical="center"/>
      <protection locked="0"/>
    </xf>
    <xf numFmtId="0" fontId="7" fillId="6" borderId="2" xfId="2" applyFont="1" applyFill="1" applyBorder="1">
      <alignment vertical="center"/>
    </xf>
    <xf numFmtId="0" fontId="7" fillId="6" borderId="2" xfId="2" applyFont="1" applyFill="1" applyBorder="1" applyAlignment="1">
      <alignment horizontal="center" vertical="center"/>
    </xf>
    <xf numFmtId="6" fontId="9" fillId="6" borderId="21" xfId="3" applyNumberFormat="1" applyFont="1" applyFill="1" applyBorder="1" applyAlignment="1" applyProtection="1">
      <alignment horizontal="right" vertical="center"/>
    </xf>
    <xf numFmtId="178" fontId="9" fillId="6" borderId="21" xfId="3" applyNumberFormat="1" applyFont="1" applyFill="1" applyBorder="1" applyAlignment="1" applyProtection="1">
      <alignment horizontal="right" vertical="center"/>
    </xf>
    <xf numFmtId="6" fontId="9" fillId="6" borderId="2" xfId="3" applyNumberFormat="1" applyFont="1" applyFill="1" applyBorder="1" applyAlignment="1" applyProtection="1">
      <alignment horizontal="right" vertical="center"/>
    </xf>
    <xf numFmtId="6" fontId="9" fillId="6" borderId="53" xfId="3" applyNumberFormat="1" applyFont="1" applyFill="1" applyBorder="1" applyAlignment="1" applyProtection="1">
      <alignment horizontal="right" vertical="center" indent="1"/>
    </xf>
    <xf numFmtId="6" fontId="9" fillId="6" borderId="21" xfId="3" applyNumberFormat="1" applyFont="1" applyFill="1" applyBorder="1" applyAlignment="1" applyProtection="1">
      <alignment horizontal="right" vertical="center" indent="1"/>
    </xf>
    <xf numFmtId="6" fontId="9" fillId="6" borderId="22" xfId="3" applyNumberFormat="1" applyFont="1" applyFill="1" applyBorder="1" applyAlignment="1" applyProtection="1">
      <alignment horizontal="right" vertical="center" indent="1"/>
    </xf>
    <xf numFmtId="6" fontId="9" fillId="6" borderId="60" xfId="3" applyNumberFormat="1" applyFont="1" applyFill="1" applyBorder="1" applyAlignment="1" applyProtection="1">
      <alignment horizontal="right" vertical="center" indent="1"/>
    </xf>
    <xf numFmtId="6" fontId="9" fillId="6" borderId="2" xfId="3" applyNumberFormat="1" applyFont="1" applyFill="1" applyBorder="1" applyAlignment="1" applyProtection="1">
      <alignment horizontal="right" vertical="center" indent="1"/>
    </xf>
    <xf numFmtId="6" fontId="9" fillId="6" borderId="35" xfId="3" applyNumberFormat="1" applyFont="1" applyFill="1" applyBorder="1" applyAlignment="1" applyProtection="1">
      <alignment horizontal="right" vertical="center" indent="1"/>
    </xf>
    <xf numFmtId="178" fontId="9" fillId="6" borderId="2" xfId="3" applyNumberFormat="1" applyFont="1" applyFill="1" applyBorder="1" applyAlignment="1" applyProtection="1">
      <alignment horizontal="right" vertical="center"/>
    </xf>
    <xf numFmtId="0" fontId="7" fillId="6" borderId="36" xfId="2" applyFont="1" applyFill="1" applyBorder="1" applyProtection="1">
      <alignment vertical="center"/>
      <protection locked="0"/>
    </xf>
    <xf numFmtId="0" fontId="7" fillId="6" borderId="61" xfId="2" applyFont="1" applyFill="1" applyBorder="1" applyProtection="1">
      <alignment vertical="center"/>
      <protection locked="0"/>
    </xf>
    <xf numFmtId="0" fontId="7" fillId="6" borderId="61" xfId="2" applyFont="1" applyFill="1" applyBorder="1" applyAlignment="1" applyProtection="1">
      <alignment horizontal="center" vertical="center"/>
      <protection locked="0"/>
    </xf>
    <xf numFmtId="0" fontId="7" fillId="6" borderId="62" xfId="2" applyFont="1" applyFill="1" applyBorder="1" applyAlignment="1" applyProtection="1">
      <alignment horizontal="center" vertical="center"/>
      <protection locked="0"/>
    </xf>
    <xf numFmtId="0" fontId="27" fillId="0" borderId="63" xfId="1" applyFont="1" applyBorder="1" applyAlignment="1">
      <alignment horizontal="left" vertical="top" wrapText="1"/>
    </xf>
    <xf numFmtId="3" fontId="6" fillId="0" borderId="63" xfId="1" applyNumberFormat="1" applyFont="1" applyBorder="1" applyAlignment="1">
      <alignment horizontal="right" vertical="top" wrapText="1"/>
    </xf>
    <xf numFmtId="3" fontId="6" fillId="0" borderId="64" xfId="1" applyNumberFormat="1" applyFont="1" applyBorder="1" applyAlignment="1">
      <alignment horizontal="right" vertical="top" wrapText="1"/>
    </xf>
    <xf numFmtId="0" fontId="27" fillId="0" borderId="63" xfId="1" applyFont="1" applyBorder="1" applyAlignment="1">
      <alignment horizontal="center" vertical="top" wrapText="1"/>
    </xf>
    <xf numFmtId="3" fontId="6" fillId="0" borderId="64" xfId="1" applyNumberFormat="1" applyFont="1" applyBorder="1" applyAlignment="1">
      <alignment horizontal="right" vertical="top" wrapText="1" indent="1"/>
    </xf>
    <xf numFmtId="0" fontId="6" fillId="0" borderId="64" xfId="1" applyFont="1" applyBorder="1" applyAlignment="1">
      <alignment horizontal="left" vertical="top" wrapText="1"/>
    </xf>
    <xf numFmtId="0" fontId="31" fillId="0" borderId="0" xfId="5" applyAlignment="1" applyProtection="1">
      <alignment vertical="top"/>
      <protection locked="0"/>
    </xf>
    <xf numFmtId="55" fontId="16" fillId="0" borderId="60" xfId="2" applyNumberFormat="1" applyFont="1" applyBorder="1" applyAlignment="1" applyProtection="1">
      <alignment horizontal="center" vertical="center"/>
      <protection locked="0"/>
    </xf>
    <xf numFmtId="0" fontId="7" fillId="0" borderId="0" xfId="6" applyFont="1">
      <alignment vertical="center"/>
    </xf>
    <xf numFmtId="38" fontId="4" fillId="0" borderId="0" xfId="7" applyFont="1">
      <alignment vertical="center"/>
    </xf>
    <xf numFmtId="0" fontId="7" fillId="0" borderId="0" xfId="6" applyFont="1" applyProtection="1">
      <alignment vertical="center"/>
      <protection locked="0"/>
    </xf>
    <xf numFmtId="38" fontId="4" fillId="0" borderId="0" xfId="7" applyFont="1" applyProtection="1">
      <alignment vertical="center"/>
      <protection locked="0"/>
    </xf>
    <xf numFmtId="0" fontId="7" fillId="0" borderId="0" xfId="6" applyFont="1" applyAlignment="1" applyProtection="1">
      <alignment vertical="top" wrapText="1"/>
      <protection locked="0"/>
    </xf>
    <xf numFmtId="0" fontId="7" fillId="0" borderId="0" xfId="6" applyFont="1" applyAlignment="1" applyProtection="1">
      <alignment vertical="top"/>
      <protection locked="0"/>
    </xf>
    <xf numFmtId="0" fontId="14" fillId="0" borderId="0" xfId="6" applyFont="1" applyAlignment="1" applyProtection="1">
      <alignment vertical="top"/>
      <protection locked="0"/>
    </xf>
    <xf numFmtId="6" fontId="16" fillId="7" borderId="44" xfId="6" applyNumberFormat="1" applyFont="1" applyFill="1" applyBorder="1">
      <alignment vertical="center"/>
    </xf>
    <xf numFmtId="6" fontId="16" fillId="7" borderId="43" xfId="6" applyNumberFormat="1" applyFont="1" applyFill="1" applyBorder="1">
      <alignment vertical="center"/>
    </xf>
    <xf numFmtId="0" fontId="19" fillId="7" borderId="43" xfId="6" applyFont="1" applyFill="1" applyBorder="1">
      <alignment vertical="center"/>
    </xf>
    <xf numFmtId="180" fontId="8" fillId="3" borderId="7" xfId="7" applyNumberFormat="1" applyFont="1" applyFill="1" applyBorder="1" applyProtection="1">
      <alignment vertical="center"/>
    </xf>
    <xf numFmtId="179" fontId="7" fillId="0" borderId="30" xfId="7" applyNumberFormat="1" applyFont="1" applyBorder="1" applyProtection="1">
      <alignment vertical="center"/>
      <protection locked="0"/>
    </xf>
    <xf numFmtId="179" fontId="7" fillId="0" borderId="30" xfId="7" applyNumberFormat="1" applyFont="1" applyBorder="1" applyProtection="1">
      <alignment vertical="center"/>
    </xf>
    <xf numFmtId="0" fontId="7" fillId="0" borderId="30" xfId="6" applyFont="1" applyBorder="1" applyAlignment="1">
      <alignment horizontal="center" vertical="center"/>
    </xf>
    <xf numFmtId="0" fontId="7" fillId="0" borderId="30" xfId="6" applyFont="1" applyBorder="1" applyAlignment="1" applyProtection="1">
      <alignment horizontal="center" vertical="center"/>
      <protection locked="0"/>
    </xf>
    <xf numFmtId="180" fontId="7" fillId="0" borderId="30" xfId="6" applyNumberFormat="1" applyFont="1" applyBorder="1" applyAlignment="1" applyProtection="1">
      <alignment horizontal="center" vertical="center"/>
      <protection locked="0"/>
    </xf>
    <xf numFmtId="179" fontId="7" fillId="0" borderId="30" xfId="6" applyNumberFormat="1" applyFont="1" applyBorder="1" applyProtection="1">
      <alignment vertical="center"/>
      <protection locked="0"/>
    </xf>
    <xf numFmtId="0" fontId="7" fillId="0" borderId="31" xfId="6" applyFont="1" applyBorder="1" applyAlignment="1" applyProtection="1">
      <alignment vertical="center" shrinkToFit="1"/>
      <protection locked="0"/>
    </xf>
    <xf numFmtId="0" fontId="7" fillId="0" borderId="30" xfId="6" applyFont="1" applyBorder="1" applyAlignment="1" applyProtection="1">
      <alignment vertical="center" shrinkToFit="1"/>
      <protection locked="0"/>
    </xf>
    <xf numFmtId="0" fontId="7" fillId="0" borderId="29" xfId="6" quotePrefix="1" applyFont="1" applyBorder="1" applyAlignment="1" applyProtection="1">
      <alignment horizontal="center" vertical="center"/>
      <protection locked="0"/>
    </xf>
    <xf numFmtId="0" fontId="7" fillId="6" borderId="62" xfId="6" applyFont="1" applyFill="1" applyBorder="1" applyAlignment="1" applyProtection="1">
      <alignment horizontal="center" vertical="center"/>
      <protection locked="0"/>
    </xf>
    <xf numFmtId="0" fontId="7" fillId="6" borderId="23" xfId="6" applyFont="1" applyFill="1" applyBorder="1" applyAlignment="1" applyProtection="1">
      <alignment horizontal="center" vertical="center"/>
      <protection locked="0"/>
    </xf>
    <xf numFmtId="0" fontId="7" fillId="6" borderId="61" xfId="6" applyFont="1" applyFill="1" applyBorder="1" applyAlignment="1" applyProtection="1">
      <alignment horizontal="center" vertical="center"/>
      <protection locked="0"/>
    </xf>
    <xf numFmtId="180" fontId="7" fillId="3" borderId="7" xfId="7" applyNumberFormat="1" applyFont="1" applyFill="1" applyBorder="1" applyProtection="1">
      <alignment vertical="center"/>
    </xf>
    <xf numFmtId="0" fontId="7" fillId="6" borderId="61" xfId="6" applyFont="1" applyFill="1" applyBorder="1" applyProtection="1">
      <alignment vertical="center"/>
      <protection locked="0"/>
    </xf>
    <xf numFmtId="0" fontId="7" fillId="6" borderId="23" xfId="6" applyFont="1" applyFill="1" applyBorder="1" applyProtection="1">
      <alignment vertical="center"/>
      <protection locked="0"/>
    </xf>
    <xf numFmtId="179" fontId="7" fillId="0" borderId="25" xfId="7" applyNumberFormat="1" applyFont="1" applyBorder="1" applyProtection="1">
      <alignment vertical="center"/>
      <protection locked="0"/>
    </xf>
    <xf numFmtId="179" fontId="7" fillId="0" borderId="25" xfId="7" applyNumberFormat="1" applyFont="1" applyBorder="1" applyProtection="1">
      <alignment vertical="center"/>
    </xf>
    <xf numFmtId="0" fontId="7" fillId="0" borderId="25" xfId="6" applyFont="1" applyBorder="1" applyAlignment="1">
      <alignment horizontal="center" vertical="center"/>
    </xf>
    <xf numFmtId="0" fontId="7" fillId="0" borderId="25" xfId="6" applyFont="1" applyBorder="1" applyAlignment="1" applyProtection="1">
      <alignment horizontal="center" vertical="center"/>
      <protection locked="0"/>
    </xf>
    <xf numFmtId="179" fontId="7" fillId="0" borderId="25" xfId="6" applyNumberFormat="1" applyFont="1" applyBorder="1" applyProtection="1">
      <alignment vertical="center"/>
      <protection locked="0"/>
    </xf>
    <xf numFmtId="0" fontId="7" fillId="0" borderId="25" xfId="6" applyFont="1" applyBorder="1" applyAlignment="1" applyProtection="1">
      <alignment vertical="center" shrinkToFit="1"/>
      <protection locked="0"/>
    </xf>
    <xf numFmtId="0" fontId="7" fillId="0" borderId="24" xfId="6" quotePrefix="1" applyFont="1" applyBorder="1" applyAlignment="1" applyProtection="1">
      <alignment horizontal="center" vertical="center"/>
      <protection locked="0"/>
    </xf>
    <xf numFmtId="0" fontId="7" fillId="6" borderId="36" xfId="6" applyFont="1" applyFill="1" applyBorder="1" applyProtection="1">
      <alignment vertical="center"/>
      <protection locked="0"/>
    </xf>
    <xf numFmtId="6" fontId="9" fillId="6" borderId="35" xfId="7" applyNumberFormat="1" applyFont="1" applyFill="1" applyBorder="1" applyAlignment="1" applyProtection="1">
      <alignment horizontal="right" vertical="center" indent="1"/>
    </xf>
    <xf numFmtId="6" fontId="9" fillId="6" borderId="2" xfId="7" applyNumberFormat="1" applyFont="1" applyFill="1" applyBorder="1" applyAlignment="1" applyProtection="1">
      <alignment horizontal="right" vertical="center" indent="1"/>
    </xf>
    <xf numFmtId="6" fontId="9" fillId="6" borderId="60" xfId="7" applyNumberFormat="1" applyFont="1" applyFill="1" applyBorder="1" applyAlignment="1" applyProtection="1">
      <alignment horizontal="right" vertical="center" indent="1"/>
    </xf>
    <xf numFmtId="6" fontId="9" fillId="6" borderId="35" xfId="7" applyNumberFormat="1" applyFont="1" applyFill="1" applyBorder="1" applyAlignment="1" applyProtection="1">
      <alignment horizontal="right" vertical="center"/>
    </xf>
    <xf numFmtId="6" fontId="9" fillId="6" borderId="2" xfId="7" applyNumberFormat="1" applyFont="1" applyFill="1" applyBorder="1" applyAlignment="1" applyProtection="1">
      <alignment horizontal="right" vertical="center"/>
    </xf>
    <xf numFmtId="178" fontId="9" fillId="6" borderId="2" xfId="7" applyNumberFormat="1" applyFont="1" applyFill="1" applyBorder="1" applyAlignment="1" applyProtection="1">
      <alignment horizontal="right" vertical="center"/>
    </xf>
    <xf numFmtId="0" fontId="7" fillId="6" borderId="2" xfId="6" applyFont="1" applyFill="1" applyBorder="1">
      <alignment vertical="center"/>
    </xf>
    <xf numFmtId="0" fontId="7" fillId="6" borderId="2" xfId="6" applyFont="1" applyFill="1" applyBorder="1" applyAlignment="1">
      <alignment horizontal="center" vertical="center"/>
    </xf>
    <xf numFmtId="0" fontId="9" fillId="6" borderId="23" xfId="6" applyFont="1" applyFill="1" applyBorder="1" applyAlignment="1" applyProtection="1">
      <alignment horizontal="left" vertical="center" indent="1"/>
      <protection locked="0"/>
    </xf>
    <xf numFmtId="0" fontId="7" fillId="0" borderId="30" xfId="6" applyFont="1" applyBorder="1">
      <alignment vertical="center"/>
    </xf>
    <xf numFmtId="0" fontId="7" fillId="0" borderId="31" xfId="6" applyFont="1" applyBorder="1" applyAlignment="1" applyProtection="1">
      <alignment horizontal="left" vertical="center" shrinkToFit="1"/>
      <protection locked="0"/>
    </xf>
    <xf numFmtId="0" fontId="7" fillId="0" borderId="30" xfId="6" applyFont="1" applyBorder="1" applyAlignment="1" applyProtection="1">
      <alignment horizontal="left" vertical="center" shrinkToFit="1"/>
      <protection locked="0"/>
    </xf>
    <xf numFmtId="14" fontId="7" fillId="0" borderId="29" xfId="6" quotePrefix="1" applyNumberFormat="1" applyFont="1" applyBorder="1" applyAlignment="1" applyProtection="1">
      <alignment horizontal="center" vertical="center"/>
      <protection locked="0"/>
    </xf>
    <xf numFmtId="180" fontId="7" fillId="3" borderId="28" xfId="7" applyNumberFormat="1" applyFont="1" applyFill="1" applyBorder="1" applyProtection="1">
      <alignment vertical="center"/>
    </xf>
    <xf numFmtId="0" fontId="7" fillId="0" borderId="26" xfId="6" applyFont="1" applyBorder="1" applyAlignment="1" applyProtection="1">
      <alignment horizontal="left" vertical="center" shrinkToFit="1"/>
      <protection locked="0"/>
    </xf>
    <xf numFmtId="0" fontId="7" fillId="0" borderId="25" xfId="6" applyFont="1" applyBorder="1" applyAlignment="1" applyProtection="1">
      <alignment horizontal="left" vertical="center" shrinkToFit="1"/>
      <protection locked="0"/>
    </xf>
    <xf numFmtId="14" fontId="7" fillId="0" borderId="24" xfId="6" quotePrefix="1" applyNumberFormat="1" applyFont="1" applyBorder="1" applyAlignment="1" applyProtection="1">
      <alignment horizontal="center" vertical="center"/>
      <protection locked="0"/>
    </xf>
    <xf numFmtId="6" fontId="9" fillId="6" borderId="22" xfId="7" applyNumberFormat="1" applyFont="1" applyFill="1" applyBorder="1" applyAlignment="1" applyProtection="1">
      <alignment horizontal="right" vertical="center" indent="1"/>
    </xf>
    <xf numFmtId="6" fontId="9" fillId="6" borderId="21" xfId="7" applyNumberFormat="1" applyFont="1" applyFill="1" applyBorder="1" applyAlignment="1" applyProtection="1">
      <alignment horizontal="right" vertical="center" indent="1"/>
    </xf>
    <xf numFmtId="6" fontId="9" fillId="6" borderId="53" xfId="7" applyNumberFormat="1" applyFont="1" applyFill="1" applyBorder="1" applyAlignment="1" applyProtection="1">
      <alignment horizontal="right" vertical="center" indent="1"/>
    </xf>
    <xf numFmtId="6" fontId="9" fillId="6" borderId="21" xfId="7" applyNumberFormat="1" applyFont="1" applyFill="1" applyBorder="1" applyAlignment="1" applyProtection="1">
      <alignment horizontal="right" vertical="center"/>
    </xf>
    <xf numFmtId="178" fontId="9" fillId="6" borderId="21" xfId="7" applyNumberFormat="1" applyFont="1" applyFill="1" applyBorder="1" applyAlignment="1" applyProtection="1">
      <alignment horizontal="right" vertical="center"/>
    </xf>
    <xf numFmtId="6" fontId="17" fillId="6" borderId="41" xfId="7" applyNumberFormat="1" applyFont="1" applyFill="1" applyBorder="1" applyAlignment="1" applyProtection="1">
      <alignment horizontal="right" vertical="center" indent="1"/>
    </xf>
    <xf numFmtId="6" fontId="17" fillId="6" borderId="20" xfId="7" applyNumberFormat="1" applyFont="1" applyFill="1" applyBorder="1" applyAlignment="1" applyProtection="1">
      <alignment horizontal="right" vertical="center" indent="1"/>
    </xf>
    <xf numFmtId="6" fontId="17" fillId="6" borderId="48" xfId="7" applyNumberFormat="1" applyFont="1" applyFill="1" applyBorder="1" applyAlignment="1" applyProtection="1">
      <alignment horizontal="right" vertical="center" indent="1"/>
    </xf>
    <xf numFmtId="6" fontId="17" fillId="6" borderId="41" xfId="7" applyNumberFormat="1" applyFont="1" applyFill="1" applyBorder="1" applyAlignment="1" applyProtection="1">
      <alignment horizontal="right" vertical="center"/>
    </xf>
    <xf numFmtId="6" fontId="17" fillId="6" borderId="20" xfId="7" applyNumberFormat="1" applyFont="1" applyFill="1" applyBorder="1" applyAlignment="1" applyProtection="1">
      <alignment horizontal="right" vertical="center"/>
    </xf>
    <xf numFmtId="178" fontId="17" fillId="6" borderId="20" xfId="7" applyNumberFormat="1" applyFont="1" applyFill="1" applyBorder="1" applyAlignment="1" applyProtection="1">
      <alignment horizontal="right" vertical="center"/>
    </xf>
    <xf numFmtId="0" fontId="7" fillId="6" borderId="20" xfId="6" applyFont="1" applyFill="1" applyBorder="1" applyAlignment="1">
      <alignment horizontal="center" vertical="center"/>
    </xf>
    <xf numFmtId="0" fontId="7" fillId="6" borderId="20" xfId="6" applyFont="1" applyFill="1" applyBorder="1">
      <alignment vertical="center"/>
    </xf>
    <xf numFmtId="0" fontId="9" fillId="5" borderId="36" xfId="6" applyFont="1" applyFill="1" applyBorder="1" applyProtection="1">
      <alignment vertical="center"/>
      <protection locked="0"/>
    </xf>
    <xf numFmtId="0" fontId="9" fillId="5" borderId="23" xfId="6" applyFont="1" applyFill="1" applyBorder="1" applyProtection="1">
      <alignment vertical="center"/>
      <protection locked="0"/>
    </xf>
    <xf numFmtId="180" fontId="7" fillId="0" borderId="25" xfId="6" applyNumberFormat="1" applyFont="1" applyBorder="1" applyAlignment="1" applyProtection="1">
      <alignment horizontal="center" vertical="center"/>
      <protection locked="0"/>
    </xf>
    <xf numFmtId="0" fontId="7" fillId="0" borderId="26" xfId="6" applyFont="1" applyBorder="1" applyAlignment="1" applyProtection="1">
      <alignment vertical="center" shrinkToFit="1"/>
      <protection locked="0"/>
    </xf>
    <xf numFmtId="6" fontId="9" fillId="5" borderId="35" xfId="7" applyNumberFormat="1" applyFont="1" applyFill="1" applyBorder="1" applyAlignment="1" applyProtection="1">
      <alignment horizontal="right" vertical="center" indent="1"/>
    </xf>
    <xf numFmtId="6" fontId="9" fillId="5" borderId="2" xfId="7" applyNumberFormat="1" applyFont="1" applyFill="1" applyBorder="1" applyAlignment="1" applyProtection="1">
      <alignment horizontal="right" vertical="center" indent="1"/>
    </xf>
    <xf numFmtId="6" fontId="9" fillId="5" borderId="60" xfId="7" applyNumberFormat="1" applyFont="1" applyFill="1" applyBorder="1" applyAlignment="1" applyProtection="1">
      <alignment horizontal="right" vertical="center" indent="1"/>
    </xf>
    <xf numFmtId="6" fontId="9" fillId="5" borderId="35" xfId="7" applyNumberFormat="1" applyFont="1" applyFill="1" applyBorder="1" applyAlignment="1" applyProtection="1">
      <alignment horizontal="right" vertical="center"/>
    </xf>
    <xf numFmtId="6" fontId="9" fillId="5" borderId="2" xfId="7" applyNumberFormat="1" applyFont="1" applyFill="1" applyBorder="1" applyAlignment="1" applyProtection="1">
      <alignment horizontal="right" vertical="center"/>
    </xf>
    <xf numFmtId="178" fontId="9" fillId="5" borderId="2" xfId="7" applyNumberFormat="1" applyFont="1" applyFill="1" applyBorder="1" applyAlignment="1" applyProtection="1">
      <alignment horizontal="right" vertical="center"/>
    </xf>
    <xf numFmtId="0" fontId="7" fillId="5" borderId="2" xfId="6" applyFont="1" applyFill="1" applyBorder="1">
      <alignment vertical="center"/>
    </xf>
    <xf numFmtId="0" fontId="7" fillId="5" borderId="2" xfId="6" applyFont="1" applyFill="1" applyBorder="1" applyAlignment="1">
      <alignment horizontal="center" vertical="center"/>
    </xf>
    <xf numFmtId="0" fontId="9" fillId="5" borderId="23" xfId="6" applyFont="1" applyFill="1" applyBorder="1" applyAlignment="1" applyProtection="1">
      <alignment horizontal="left" vertical="center" indent="1"/>
      <protection locked="0"/>
    </xf>
    <xf numFmtId="179" fontId="7" fillId="0" borderId="40" xfId="7" applyNumberFormat="1" applyFont="1" applyBorder="1" applyProtection="1">
      <alignment vertical="center"/>
      <protection locked="0"/>
    </xf>
    <xf numFmtId="179" fontId="7" fillId="0" borderId="40" xfId="7" applyNumberFormat="1" applyFont="1" applyBorder="1" applyProtection="1">
      <alignment vertical="center"/>
    </xf>
    <xf numFmtId="0" fontId="7" fillId="0" borderId="40" xfId="6" applyFont="1" applyBorder="1" applyAlignment="1">
      <alignment horizontal="center" vertical="center"/>
    </xf>
    <xf numFmtId="0" fontId="7" fillId="0" borderId="40" xfId="6" applyFont="1" applyBorder="1" applyAlignment="1" applyProtection="1">
      <alignment horizontal="center" vertical="center"/>
      <protection locked="0"/>
    </xf>
    <xf numFmtId="180" fontId="7" fillId="0" borderId="40" xfId="6" applyNumberFormat="1" applyFont="1" applyBorder="1" applyAlignment="1" applyProtection="1">
      <alignment horizontal="center" vertical="center"/>
      <protection locked="0"/>
    </xf>
    <xf numFmtId="179" fontId="7" fillId="0" borderId="40" xfId="6" applyNumberFormat="1" applyFont="1" applyBorder="1" applyProtection="1">
      <alignment vertical="center"/>
      <protection locked="0"/>
    </xf>
    <xf numFmtId="0" fontId="7" fillId="0" borderId="37" xfId="6" quotePrefix="1" applyFont="1" applyBorder="1" applyAlignment="1" applyProtection="1">
      <alignment horizontal="center" vertical="center"/>
      <protection locked="0"/>
    </xf>
    <xf numFmtId="0" fontId="7" fillId="5" borderId="36" xfId="6" applyFont="1" applyFill="1" applyBorder="1" applyProtection="1">
      <alignment vertical="center"/>
      <protection locked="0"/>
    </xf>
    <xf numFmtId="0" fontId="7" fillId="5" borderId="23" xfId="6" applyFont="1" applyFill="1" applyBorder="1" applyProtection="1">
      <alignment vertical="center"/>
      <protection locked="0"/>
    </xf>
    <xf numFmtId="6" fontId="9" fillId="5" borderId="22" xfId="7" applyNumberFormat="1" applyFont="1" applyFill="1" applyBorder="1" applyAlignment="1" applyProtection="1">
      <alignment horizontal="right" vertical="center" indent="1"/>
    </xf>
    <xf numFmtId="6" fontId="9" fillId="5" borderId="21" xfId="7" applyNumberFormat="1" applyFont="1" applyFill="1" applyBorder="1" applyAlignment="1" applyProtection="1">
      <alignment horizontal="right" vertical="center" indent="1"/>
    </xf>
    <xf numFmtId="6" fontId="9" fillId="5" borderId="53" xfId="7" applyNumberFormat="1" applyFont="1" applyFill="1" applyBorder="1" applyAlignment="1" applyProtection="1">
      <alignment horizontal="right" vertical="center" indent="1"/>
    </xf>
    <xf numFmtId="6" fontId="9" fillId="5" borderId="21" xfId="7" applyNumberFormat="1" applyFont="1" applyFill="1" applyBorder="1" applyAlignment="1" applyProtection="1">
      <alignment horizontal="right" vertical="center"/>
    </xf>
    <xf numFmtId="178" fontId="9" fillId="5" borderId="21" xfId="7" applyNumberFormat="1" applyFont="1" applyFill="1" applyBorder="1" applyAlignment="1" applyProtection="1">
      <alignment horizontal="right" vertical="center"/>
    </xf>
    <xf numFmtId="6" fontId="17" fillId="5" borderId="41" xfId="7" applyNumberFormat="1" applyFont="1" applyFill="1" applyBorder="1" applyAlignment="1" applyProtection="1">
      <alignment horizontal="right" vertical="center" indent="1"/>
    </xf>
    <xf numFmtId="6" fontId="17" fillId="5" borderId="20" xfId="7" applyNumberFormat="1" applyFont="1" applyFill="1" applyBorder="1" applyAlignment="1" applyProtection="1">
      <alignment horizontal="right" vertical="center" indent="1"/>
    </xf>
    <xf numFmtId="6" fontId="17" fillId="5" borderId="48" xfId="7" applyNumberFormat="1" applyFont="1" applyFill="1" applyBorder="1" applyAlignment="1" applyProtection="1">
      <alignment horizontal="right" vertical="center" indent="1"/>
    </xf>
    <xf numFmtId="6" fontId="17" fillId="5" borderId="4" xfId="7" applyNumberFormat="1" applyFont="1" applyFill="1" applyBorder="1" applyAlignment="1" applyProtection="1">
      <alignment horizontal="right" vertical="center"/>
    </xf>
    <xf numFmtId="6" fontId="17" fillId="5" borderId="18" xfId="7" applyNumberFormat="1" applyFont="1" applyFill="1" applyBorder="1" applyAlignment="1" applyProtection="1">
      <alignment horizontal="right" vertical="center"/>
    </xf>
    <xf numFmtId="6" fontId="17" fillId="5" borderId="20" xfId="7" applyNumberFormat="1" applyFont="1" applyFill="1" applyBorder="1" applyAlignment="1" applyProtection="1">
      <alignment horizontal="right" vertical="center"/>
    </xf>
    <xf numFmtId="178" fontId="17" fillId="5" borderId="20" xfId="7" applyNumberFormat="1" applyFont="1" applyFill="1" applyBorder="1" applyAlignment="1" applyProtection="1">
      <alignment horizontal="right" vertical="center"/>
    </xf>
    <xf numFmtId="0" fontId="7" fillId="5" borderId="18" xfId="6" applyFont="1" applyFill="1" applyBorder="1" applyAlignment="1">
      <alignment horizontal="center" vertical="center"/>
    </xf>
    <xf numFmtId="0" fontId="7" fillId="5" borderId="18" xfId="6" applyFont="1" applyFill="1" applyBorder="1">
      <alignment vertical="center"/>
    </xf>
    <xf numFmtId="179" fontId="4" fillId="0" borderId="30" xfId="7" applyNumberFormat="1" applyFont="1" applyBorder="1" applyProtection="1">
      <alignment vertical="center"/>
    </xf>
    <xf numFmtId="56" fontId="7" fillId="0" borderId="29" xfId="6" quotePrefix="1" applyNumberFormat="1" applyFont="1" applyBorder="1" applyAlignment="1" applyProtection="1">
      <alignment horizontal="center" vertical="center"/>
      <protection locked="0"/>
    </xf>
    <xf numFmtId="0" fontId="7" fillId="8" borderId="0" xfId="6" applyFont="1" applyFill="1" applyAlignment="1" applyProtection="1">
      <alignment horizontal="center" vertical="center"/>
      <protection locked="0"/>
    </xf>
    <xf numFmtId="0" fontId="7" fillId="8" borderId="23" xfId="6" applyFont="1" applyFill="1" applyBorder="1" applyAlignment="1" applyProtection="1">
      <alignment horizontal="center" vertical="center"/>
      <protection locked="0"/>
    </xf>
    <xf numFmtId="20" fontId="7" fillId="0" borderId="30" xfId="6" applyNumberFormat="1" applyFont="1" applyBorder="1" applyAlignment="1" applyProtection="1">
      <alignment horizontal="center" vertical="center"/>
      <protection locked="0"/>
    </xf>
    <xf numFmtId="179" fontId="4" fillId="0" borderId="25" xfId="7" applyNumberFormat="1" applyFont="1" applyBorder="1" applyProtection="1">
      <alignment vertical="center"/>
    </xf>
    <xf numFmtId="179" fontId="7" fillId="0" borderId="27" xfId="7" applyNumberFormat="1" applyFont="1" applyBorder="1" applyProtection="1">
      <alignment vertical="center"/>
    </xf>
    <xf numFmtId="56" fontId="7" fillId="0" borderId="24" xfId="6" quotePrefix="1" applyNumberFormat="1" applyFont="1" applyBorder="1" applyAlignment="1" applyProtection="1">
      <alignment horizontal="center" vertical="center"/>
      <protection locked="0"/>
    </xf>
    <xf numFmtId="6" fontId="17" fillId="8" borderId="22" xfId="7" applyNumberFormat="1" applyFont="1" applyFill="1" applyBorder="1" applyAlignment="1" applyProtection="1">
      <alignment horizontal="right" vertical="center" indent="1"/>
    </xf>
    <xf numFmtId="6" fontId="17" fillId="8" borderId="21" xfId="7" applyNumberFormat="1" applyFont="1" applyFill="1" applyBorder="1" applyAlignment="1" applyProtection="1">
      <alignment horizontal="right" vertical="center" indent="1"/>
    </xf>
    <xf numFmtId="6" fontId="17" fillId="8" borderId="53" xfId="7" applyNumberFormat="1" applyFont="1" applyFill="1" applyBorder="1" applyAlignment="1" applyProtection="1">
      <alignment horizontal="right" vertical="center" indent="1"/>
    </xf>
    <xf numFmtId="6" fontId="17" fillId="8" borderId="22" xfId="7" applyNumberFormat="1" applyFont="1" applyFill="1" applyBorder="1" applyAlignment="1" applyProtection="1">
      <alignment horizontal="right" vertical="center"/>
    </xf>
    <xf numFmtId="6" fontId="17" fillId="8" borderId="21" xfId="7" applyNumberFormat="1" applyFont="1" applyFill="1" applyBorder="1" applyAlignment="1" applyProtection="1">
      <alignment horizontal="right" vertical="center"/>
    </xf>
    <xf numFmtId="178" fontId="17" fillId="8" borderId="0" xfId="7" applyNumberFormat="1" applyFont="1" applyFill="1" applyBorder="1" applyAlignment="1" applyProtection="1">
      <alignment horizontal="right" vertical="center"/>
    </xf>
    <xf numFmtId="6" fontId="17" fillId="8" borderId="20" xfId="7" applyNumberFormat="1" applyFont="1" applyFill="1" applyBorder="1" applyAlignment="1" applyProtection="1">
      <alignment horizontal="right" vertical="center"/>
    </xf>
    <xf numFmtId="0" fontId="7" fillId="8" borderId="0" xfId="6" applyFont="1" applyFill="1" applyAlignment="1">
      <alignment horizontal="center" vertical="center"/>
    </xf>
    <xf numFmtId="0" fontId="7" fillId="8" borderId="0" xfId="6" applyFont="1" applyFill="1">
      <alignment vertical="center"/>
    </xf>
    <xf numFmtId="55" fontId="16" fillId="0" borderId="52" xfId="6" applyNumberFormat="1" applyFont="1" applyBorder="1" applyAlignment="1" applyProtection="1">
      <alignment horizontal="center" vertical="center"/>
      <protection locked="0"/>
    </xf>
    <xf numFmtId="55" fontId="16" fillId="0" borderId="1" xfId="6" applyNumberFormat="1" applyFont="1" applyBorder="1" applyAlignment="1" applyProtection="1">
      <alignment horizontal="center" vertical="center"/>
      <protection locked="0"/>
    </xf>
    <xf numFmtId="55" fontId="16" fillId="0" borderId="51" xfId="6" applyNumberFormat="1" applyFont="1" applyBorder="1" applyAlignment="1" applyProtection="1">
      <alignment horizontal="center" vertical="center"/>
      <protection locked="0"/>
    </xf>
    <xf numFmtId="38" fontId="17" fillId="0" borderId="14" xfId="7" applyFont="1" applyFill="1" applyBorder="1" applyAlignment="1" applyProtection="1">
      <alignment horizontal="center" vertical="center" wrapText="1"/>
      <protection locked="0"/>
    </xf>
    <xf numFmtId="0" fontId="17" fillId="0" borderId="14" xfId="6" applyFont="1" applyBorder="1" applyAlignment="1" applyProtection="1">
      <alignment horizontal="center" vertical="center" wrapText="1"/>
      <protection locked="0"/>
    </xf>
    <xf numFmtId="38" fontId="16" fillId="0" borderId="14" xfId="7" applyFont="1" applyBorder="1" applyAlignment="1" applyProtection="1">
      <alignment horizontal="center" vertical="center" wrapText="1"/>
      <protection locked="0"/>
    </xf>
    <xf numFmtId="0" fontId="16" fillId="0" borderId="15" xfId="6" applyFont="1" applyBorder="1" applyAlignment="1" applyProtection="1">
      <alignment horizontal="center" vertical="center"/>
      <protection locked="0"/>
    </xf>
    <xf numFmtId="0" fontId="16" fillId="0" borderId="14" xfId="6" applyFont="1" applyBorder="1" applyAlignment="1" applyProtection="1">
      <alignment horizontal="center" vertical="center"/>
      <protection locked="0"/>
    </xf>
    <xf numFmtId="0" fontId="7" fillId="0" borderId="0" xfId="6" applyFont="1" applyAlignment="1" applyProtection="1">
      <alignment horizontal="right" vertical="center"/>
      <protection locked="0"/>
    </xf>
    <xf numFmtId="0" fontId="15" fillId="0" borderId="0" xfId="6" applyFont="1" applyProtection="1">
      <alignment vertical="center"/>
      <protection locked="0"/>
    </xf>
    <xf numFmtId="38" fontId="7" fillId="0" borderId="65" xfId="4" applyFont="1" applyBorder="1" applyAlignment="1" applyProtection="1">
      <alignment horizontal="right" vertical="center" indent="1"/>
    </xf>
    <xf numFmtId="38" fontId="7" fillId="0" borderId="66" xfId="4" applyFont="1" applyBorder="1" applyAlignment="1" applyProtection="1">
      <alignment horizontal="right" vertical="center" indent="1"/>
    </xf>
    <xf numFmtId="38" fontId="7" fillId="0" borderId="67" xfId="4" applyFont="1" applyBorder="1" applyAlignment="1" applyProtection="1">
      <alignment horizontal="right" vertical="center" indent="1"/>
    </xf>
    <xf numFmtId="0" fontId="9" fillId="0" borderId="0" xfId="6" applyFont="1" applyProtection="1">
      <alignment vertical="center"/>
      <protection locked="0"/>
    </xf>
    <xf numFmtId="38" fontId="35" fillId="0" borderId="0" xfId="7" applyFont="1" applyProtection="1">
      <alignment vertical="center"/>
      <protection locked="0"/>
    </xf>
    <xf numFmtId="0" fontId="36" fillId="0" borderId="0" xfId="6" applyFont="1" applyAlignment="1" applyProtection="1">
      <alignment horizontal="right" vertical="center"/>
      <protection locked="0"/>
    </xf>
    <xf numFmtId="179" fontId="8" fillId="8" borderId="30" xfId="7" applyNumberFormat="1" applyFont="1" applyFill="1" applyBorder="1" applyProtection="1">
      <alignment vertical="center"/>
    </xf>
    <xf numFmtId="6" fontId="17" fillId="5" borderId="2" xfId="7" applyNumberFormat="1" applyFont="1" applyFill="1" applyBorder="1" applyAlignment="1" applyProtection="1">
      <alignment horizontal="right" vertical="center"/>
    </xf>
    <xf numFmtId="179" fontId="8" fillId="5" borderId="30" xfId="7" applyNumberFormat="1" applyFont="1" applyFill="1" applyBorder="1" applyProtection="1">
      <alignment vertical="center"/>
    </xf>
    <xf numFmtId="6" fontId="17" fillId="6" borderId="2" xfId="7" applyNumberFormat="1" applyFont="1" applyFill="1" applyBorder="1" applyAlignment="1" applyProtection="1">
      <alignment horizontal="right" vertical="center"/>
    </xf>
    <xf numFmtId="179" fontId="8" fillId="6" borderId="30" xfId="7" applyNumberFormat="1" applyFont="1" applyFill="1" applyBorder="1" applyProtection="1">
      <alignment vertical="center"/>
    </xf>
    <xf numFmtId="179" fontId="17" fillId="0" borderId="30" xfId="7" applyNumberFormat="1" applyFont="1" applyBorder="1" applyAlignment="1" applyProtection="1">
      <alignment horizontal="center" vertical="center"/>
    </xf>
    <xf numFmtId="6" fontId="17" fillId="6" borderId="21" xfId="7" applyNumberFormat="1" applyFont="1" applyFill="1" applyBorder="1" applyAlignment="1" applyProtection="1">
      <alignment horizontal="right" vertical="center"/>
    </xf>
    <xf numFmtId="6" fontId="17" fillId="7" borderId="43" xfId="6" applyNumberFormat="1" applyFont="1" applyFill="1" applyBorder="1">
      <alignment vertical="center"/>
    </xf>
    <xf numFmtId="6" fontId="16" fillId="7" borderId="42" xfId="6" applyNumberFormat="1" applyFont="1" applyFill="1" applyBorder="1">
      <alignment vertical="center"/>
    </xf>
    <xf numFmtId="8" fontId="7" fillId="0" borderId="0" xfId="6" applyNumberFormat="1" applyFont="1" applyProtection="1">
      <alignment vertical="center"/>
      <protection locked="0"/>
    </xf>
    <xf numFmtId="0" fontId="17" fillId="9" borderId="14" xfId="6" applyFont="1" applyFill="1" applyBorder="1" applyAlignment="1" applyProtection="1">
      <alignment horizontal="center" vertical="center" wrapText="1"/>
      <protection locked="0"/>
    </xf>
    <xf numFmtId="0" fontId="7" fillId="0" borderId="38" xfId="6" applyFont="1" applyBorder="1" applyAlignment="1" applyProtection="1">
      <alignment vertical="center" shrinkToFit="1"/>
      <protection locked="0"/>
    </xf>
    <xf numFmtId="0" fontId="7" fillId="0" borderId="39" xfId="6" applyFont="1" applyBorder="1" applyAlignment="1" applyProtection="1">
      <alignment vertical="center" shrinkToFit="1"/>
      <protection locked="0"/>
    </xf>
    <xf numFmtId="0" fontId="7" fillId="0" borderId="27" xfId="6" applyFont="1" applyBorder="1" applyAlignment="1" applyProtection="1">
      <alignment vertical="center" shrinkToFit="1"/>
      <protection locked="0"/>
    </xf>
    <xf numFmtId="0" fontId="9" fillId="5" borderId="33" xfId="6" applyFont="1" applyFill="1" applyBorder="1" applyProtection="1">
      <alignment vertical="center"/>
      <protection locked="0"/>
    </xf>
    <xf numFmtId="0" fontId="9" fillId="5" borderId="34" xfId="6" applyFont="1" applyFill="1" applyBorder="1" applyProtection="1">
      <alignment vertical="center"/>
      <protection locked="0"/>
    </xf>
    <xf numFmtId="0" fontId="7" fillId="0" borderId="69" xfId="6" quotePrefix="1" applyFont="1" applyBorder="1" applyAlignment="1" applyProtection="1">
      <alignment horizontal="center" vertical="center"/>
      <protection locked="0"/>
    </xf>
    <xf numFmtId="0" fontId="7" fillId="0" borderId="70" xfId="6" applyFont="1" applyBorder="1" applyAlignment="1" applyProtection="1">
      <alignment vertical="center" shrinkToFit="1"/>
      <protection locked="0"/>
    </xf>
    <xf numFmtId="0" fontId="9" fillId="5" borderId="71" xfId="6" applyFont="1" applyFill="1" applyBorder="1" applyProtection="1">
      <alignment vertical="center"/>
      <protection locked="0"/>
    </xf>
    <xf numFmtId="0" fontId="9" fillId="5" borderId="2" xfId="6" applyFont="1" applyFill="1" applyBorder="1" applyProtection="1">
      <alignment vertical="center"/>
      <protection locked="0"/>
    </xf>
    <xf numFmtId="0" fontId="9" fillId="5" borderId="72" xfId="6" applyFont="1" applyFill="1" applyBorder="1" applyProtection="1">
      <alignment vertical="center"/>
      <protection locked="0"/>
    </xf>
    <xf numFmtId="0" fontId="9" fillId="5" borderId="32" xfId="6" applyFont="1" applyFill="1" applyBorder="1" applyProtection="1">
      <alignment vertical="center"/>
      <protection locked="0"/>
    </xf>
    <xf numFmtId="0" fontId="7" fillId="0" borderId="27" xfId="2" applyFont="1" applyBorder="1" applyAlignment="1" applyProtection="1">
      <alignment vertical="center" shrinkToFit="1"/>
      <protection locked="0"/>
    </xf>
    <xf numFmtId="0" fontId="9" fillId="5" borderId="32" xfId="2" applyFont="1" applyFill="1" applyBorder="1" applyProtection="1">
      <alignment vertical="center"/>
      <protection locked="0"/>
    </xf>
    <xf numFmtId="0" fontId="9" fillId="5" borderId="33" xfId="2" applyFont="1" applyFill="1" applyBorder="1" applyProtection="1">
      <alignment vertical="center"/>
      <protection locked="0"/>
    </xf>
    <xf numFmtId="0" fontId="9" fillId="5" borderId="34" xfId="2" applyFont="1" applyFill="1" applyBorder="1" applyProtection="1">
      <alignment vertical="center"/>
      <protection locked="0"/>
    </xf>
    <xf numFmtId="0" fontId="7" fillId="5" borderId="2" xfId="2" applyFont="1" applyFill="1" applyBorder="1" applyProtection="1">
      <alignment vertical="center"/>
      <protection locked="0"/>
    </xf>
    <xf numFmtId="0" fontId="7" fillId="5" borderId="33" xfId="2" applyFont="1" applyFill="1" applyBorder="1" applyProtection="1">
      <alignment vertical="center"/>
      <protection locked="0"/>
    </xf>
    <xf numFmtId="0" fontId="9" fillId="5" borderId="32" xfId="6" applyFont="1" applyFill="1" applyBorder="1" applyProtection="1">
      <alignment vertical="center"/>
      <protection locked="0"/>
    </xf>
    <xf numFmtId="0" fontId="9" fillId="5" borderId="33" xfId="6" applyFont="1" applyFill="1" applyBorder="1" applyProtection="1">
      <alignment vertical="center"/>
      <protection locked="0"/>
    </xf>
    <xf numFmtId="0" fontId="7" fillId="0" borderId="30" xfId="6" applyFont="1" applyBorder="1" applyAlignment="1" applyProtection="1">
      <alignment vertical="center" shrinkToFit="1"/>
      <protection locked="0"/>
    </xf>
    <xf numFmtId="0" fontId="7" fillId="0" borderId="31" xfId="6" applyFont="1" applyBorder="1" applyAlignment="1" applyProtection="1">
      <alignment vertical="center" shrinkToFit="1"/>
      <protection locked="0"/>
    </xf>
    <xf numFmtId="0" fontId="7" fillId="0" borderId="25" xfId="6" applyFont="1" applyBorder="1" applyAlignment="1" applyProtection="1">
      <alignment horizontal="left" vertical="center" shrinkToFit="1"/>
      <protection locked="0"/>
    </xf>
    <xf numFmtId="0" fontId="7" fillId="0" borderId="26" xfId="6" applyFont="1" applyBorder="1" applyAlignment="1" applyProtection="1">
      <alignment horizontal="left" vertical="center" shrinkToFit="1"/>
      <protection locked="0"/>
    </xf>
    <xf numFmtId="0" fontId="7" fillId="0" borderId="30" xfId="6" applyFont="1" applyBorder="1" applyAlignment="1" applyProtection="1">
      <alignment horizontal="left" vertical="center" shrinkToFit="1"/>
      <protection locked="0"/>
    </xf>
    <xf numFmtId="0" fontId="7" fillId="0" borderId="31" xfId="6" applyFont="1" applyBorder="1" applyAlignment="1" applyProtection="1">
      <alignment horizontal="left" vertical="center" shrinkToFit="1"/>
      <protection locked="0"/>
    </xf>
    <xf numFmtId="0" fontId="16" fillId="0" borderId="50" xfId="6" applyFont="1" applyBorder="1" applyAlignment="1" applyProtection="1">
      <alignment horizontal="center" vertical="center"/>
      <protection locked="0"/>
    </xf>
    <xf numFmtId="0" fontId="16" fillId="0" borderId="68" xfId="6" applyFont="1" applyBorder="1" applyAlignment="1" applyProtection="1">
      <alignment horizontal="center" vertical="center"/>
      <protection locked="0"/>
    </xf>
    <xf numFmtId="0" fontId="16" fillId="0" borderId="10" xfId="6" applyFont="1" applyBorder="1" applyAlignment="1" applyProtection="1">
      <alignment horizontal="center" vertical="center"/>
      <protection locked="0"/>
    </xf>
    <xf numFmtId="0" fontId="16" fillId="0" borderId="11" xfId="6" applyFont="1" applyBorder="1" applyAlignment="1" applyProtection="1">
      <alignment horizontal="center" vertical="center"/>
      <protection locked="0"/>
    </xf>
    <xf numFmtId="0" fontId="15" fillId="0" borderId="0" xfId="6" applyFont="1" applyAlignment="1" applyProtection="1">
      <alignment horizontal="center" vertical="center"/>
      <protection locked="0"/>
    </xf>
    <xf numFmtId="0" fontId="16" fillId="0" borderId="8" xfId="6" applyFont="1" applyBorder="1" applyAlignment="1" applyProtection="1">
      <alignment horizontal="center" vertical="center"/>
      <protection locked="0"/>
    </xf>
    <xf numFmtId="0" fontId="16" fillId="0" borderId="9" xfId="6" applyFont="1" applyBorder="1" applyAlignment="1" applyProtection="1">
      <alignment horizontal="center" vertical="center"/>
      <protection locked="0"/>
    </xf>
    <xf numFmtId="0" fontId="16" fillId="0" borderId="12" xfId="6" applyFont="1" applyBorder="1" applyAlignment="1" applyProtection="1">
      <alignment horizontal="center" vertical="center"/>
      <protection locked="0"/>
    </xf>
    <xf numFmtId="0" fontId="16" fillId="0" borderId="13" xfId="6" applyFont="1" applyBorder="1" applyAlignment="1" applyProtection="1">
      <alignment horizontal="center" vertical="center"/>
      <protection locked="0"/>
    </xf>
    <xf numFmtId="0" fontId="16" fillId="0" borderId="16" xfId="6" applyFont="1" applyBorder="1" applyAlignment="1" applyProtection="1">
      <alignment horizontal="center" vertical="center"/>
      <protection locked="0"/>
    </xf>
    <xf numFmtId="0" fontId="7" fillId="0" borderId="0" xfId="0" applyFont="1" applyAlignment="1" applyProtection="1">
      <alignment horizontal="left" vertical="top" wrapText="1"/>
      <protection locked="0"/>
    </xf>
    <xf numFmtId="0" fontId="23" fillId="2" borderId="49" xfId="0" applyFont="1" applyFill="1" applyBorder="1" applyAlignment="1" applyProtection="1">
      <alignment shrinkToFit="1"/>
      <protection locked="0"/>
    </xf>
    <xf numFmtId="0" fontId="17" fillId="5" borderId="17" xfId="6" applyFont="1" applyFill="1" applyBorder="1" applyAlignment="1" applyProtection="1">
      <alignment horizontal="left" vertical="center" indent="1"/>
      <protection locked="0"/>
    </xf>
    <xf numFmtId="0" fontId="17" fillId="5" borderId="18" xfId="6" applyFont="1" applyFill="1" applyBorder="1" applyAlignment="1" applyProtection="1">
      <alignment horizontal="left" vertical="center" indent="1"/>
      <protection locked="0"/>
    </xf>
    <xf numFmtId="0" fontId="17" fillId="5" borderId="19" xfId="6" applyFont="1" applyFill="1" applyBorder="1" applyAlignment="1" applyProtection="1">
      <alignment horizontal="left" vertical="center" indent="1"/>
      <protection locked="0"/>
    </xf>
    <xf numFmtId="0" fontId="9" fillId="5" borderId="32" xfId="6" applyFont="1" applyFill="1" applyBorder="1" applyAlignment="1" applyProtection="1">
      <alignment horizontal="left" vertical="center" indent="1"/>
      <protection locked="0"/>
    </xf>
    <xf numFmtId="0" fontId="9" fillId="5" borderId="33" xfId="6" applyFont="1" applyFill="1" applyBorder="1" applyAlignment="1" applyProtection="1">
      <alignment horizontal="left" vertical="center" indent="1"/>
      <protection locked="0"/>
    </xf>
    <xf numFmtId="0" fontId="9" fillId="5" borderId="34" xfId="6" applyFont="1" applyFill="1" applyBorder="1" applyAlignment="1" applyProtection="1">
      <alignment horizontal="left" vertical="center" indent="1"/>
      <protection locked="0"/>
    </xf>
    <xf numFmtId="0" fontId="17" fillId="8" borderId="17" xfId="6" applyFont="1" applyFill="1" applyBorder="1" applyAlignment="1" applyProtection="1">
      <alignment horizontal="left" vertical="center" indent="1"/>
      <protection locked="0"/>
    </xf>
    <xf numFmtId="0" fontId="17" fillId="8" borderId="18" xfId="6" applyFont="1" applyFill="1" applyBorder="1" applyAlignment="1" applyProtection="1">
      <alignment horizontal="left" vertical="center" indent="1"/>
      <protection locked="0"/>
    </xf>
    <xf numFmtId="0" fontId="17" fillId="8" borderId="19" xfId="6" applyFont="1" applyFill="1" applyBorder="1" applyAlignment="1" applyProtection="1">
      <alignment horizontal="left" vertical="center" indent="1"/>
      <protection locked="0"/>
    </xf>
    <xf numFmtId="0" fontId="16" fillId="7" borderId="42" xfId="6" applyFont="1" applyFill="1" applyBorder="1" applyAlignment="1" applyProtection="1">
      <alignment horizontal="left" vertical="center" indent="1"/>
      <protection locked="0"/>
    </xf>
    <xf numFmtId="0" fontId="16" fillId="7" borderId="43" xfId="6" applyFont="1" applyFill="1" applyBorder="1" applyAlignment="1" applyProtection="1">
      <alignment horizontal="left" vertical="center" indent="1"/>
      <protection locked="0"/>
    </xf>
    <xf numFmtId="0" fontId="17" fillId="6" borderId="17" xfId="6" applyFont="1" applyFill="1" applyBorder="1" applyAlignment="1" applyProtection="1">
      <alignment horizontal="left" vertical="center" indent="1"/>
      <protection locked="0"/>
    </xf>
    <xf numFmtId="0" fontId="17" fillId="6" borderId="18" xfId="6" applyFont="1" applyFill="1" applyBorder="1" applyAlignment="1" applyProtection="1">
      <alignment horizontal="left" vertical="center" indent="1"/>
      <protection locked="0"/>
    </xf>
    <xf numFmtId="0" fontId="17" fillId="6" borderId="19" xfId="6" applyFont="1" applyFill="1" applyBorder="1" applyAlignment="1" applyProtection="1">
      <alignment horizontal="left" vertical="center" indent="1"/>
      <protection locked="0"/>
    </xf>
    <xf numFmtId="0" fontId="9" fillId="6" borderId="32" xfId="6" applyFont="1" applyFill="1" applyBorder="1" applyAlignment="1" applyProtection="1">
      <alignment horizontal="left" vertical="center" indent="1"/>
      <protection locked="0"/>
    </xf>
    <xf numFmtId="0" fontId="9" fillId="6" borderId="33" xfId="6" applyFont="1" applyFill="1" applyBorder="1" applyAlignment="1" applyProtection="1">
      <alignment horizontal="left" vertical="center" indent="1"/>
      <protection locked="0"/>
    </xf>
    <xf numFmtId="0" fontId="9" fillId="6" borderId="34" xfId="6" applyFont="1" applyFill="1" applyBorder="1" applyAlignment="1" applyProtection="1">
      <alignment horizontal="left" vertical="center" indent="1"/>
      <protection locked="0"/>
    </xf>
    <xf numFmtId="0" fontId="9" fillId="6" borderId="71" xfId="6" applyFont="1" applyFill="1" applyBorder="1" applyAlignment="1" applyProtection="1">
      <alignment horizontal="left" vertical="center" indent="1"/>
      <protection locked="0"/>
    </xf>
    <xf numFmtId="0" fontId="9" fillId="6" borderId="2" xfId="6" applyFont="1" applyFill="1" applyBorder="1" applyAlignment="1" applyProtection="1">
      <alignment horizontal="left" vertical="center" indent="1"/>
      <protection locked="0"/>
    </xf>
    <xf numFmtId="0" fontId="9" fillId="6" borderId="72" xfId="6" applyFont="1" applyFill="1" applyBorder="1" applyAlignment="1" applyProtection="1">
      <alignment horizontal="left" vertical="center" indent="1"/>
      <protection locked="0"/>
    </xf>
    <xf numFmtId="0" fontId="27" fillId="0" borderId="3" xfId="1" applyFont="1" applyBorder="1" applyAlignment="1">
      <alignment horizontal="center" vertical="center" wrapText="1"/>
    </xf>
    <xf numFmtId="0" fontId="27" fillId="0" borderId="5" xfId="1" applyFont="1" applyBorder="1" applyAlignment="1">
      <alignment horizontal="center" vertical="center" wrapText="1"/>
    </xf>
    <xf numFmtId="181" fontId="27" fillId="0" borderId="3" xfId="1" applyNumberFormat="1" applyFont="1" applyBorder="1" applyAlignment="1">
      <alignment horizontal="center" vertical="center" wrapText="1"/>
    </xf>
    <xf numFmtId="181" fontId="27" fillId="0" borderId="5" xfId="1" applyNumberFormat="1" applyFont="1" applyBorder="1" applyAlignment="1">
      <alignment horizontal="center" vertical="center" wrapText="1"/>
    </xf>
    <xf numFmtId="0" fontId="7" fillId="0" borderId="30" xfId="2" applyFont="1" applyBorder="1" applyAlignment="1" applyProtection="1">
      <alignment vertical="center" shrinkToFit="1"/>
      <protection locked="0"/>
    </xf>
    <xf numFmtId="0" fontId="7" fillId="0" borderId="31" xfId="2" applyFont="1" applyBorder="1" applyAlignment="1" applyProtection="1">
      <alignment vertical="center" shrinkToFit="1"/>
      <protection locked="0"/>
    </xf>
    <xf numFmtId="0" fontId="16" fillId="0" borderId="48" xfId="2" applyFont="1" applyBorder="1" applyAlignment="1" applyProtection="1">
      <alignment horizontal="center" vertical="center"/>
      <protection locked="0"/>
    </xf>
    <xf numFmtId="0" fontId="16" fillId="0" borderId="20" xfId="2" applyFont="1" applyBorder="1" applyAlignment="1" applyProtection="1">
      <alignment horizontal="center" vertical="center"/>
      <protection locked="0"/>
    </xf>
    <xf numFmtId="0" fontId="16" fillId="0" borderId="41" xfId="2" applyFont="1" applyBorder="1" applyAlignment="1" applyProtection="1">
      <alignment horizontal="center" vertical="center"/>
      <protection locked="0"/>
    </xf>
    <xf numFmtId="0" fontId="16" fillId="7" borderId="42" xfId="2" applyFont="1" applyFill="1" applyBorder="1" applyAlignment="1" applyProtection="1">
      <alignment horizontal="left" vertical="center" indent="1"/>
      <protection locked="0"/>
    </xf>
    <xf numFmtId="0" fontId="16" fillId="7" borderId="43" xfId="2" applyFont="1" applyFill="1" applyBorder="1" applyAlignment="1" applyProtection="1">
      <alignment horizontal="left" vertical="center" indent="1"/>
      <protection locked="0"/>
    </xf>
    <xf numFmtId="0" fontId="16" fillId="0" borderId="8"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6" fillId="0" borderId="13" xfId="2" applyFont="1"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9" fillId="6" borderId="32" xfId="2" applyFont="1" applyFill="1" applyBorder="1" applyAlignment="1" applyProtection="1">
      <alignment horizontal="left" vertical="center" indent="1"/>
      <protection locked="0"/>
    </xf>
    <xf numFmtId="0" fontId="9" fillId="6" borderId="33" xfId="2" applyFont="1" applyFill="1" applyBorder="1" applyAlignment="1" applyProtection="1">
      <alignment horizontal="left" vertical="center" indent="1"/>
      <protection locked="0"/>
    </xf>
    <xf numFmtId="0" fontId="9" fillId="6" borderId="34" xfId="2" applyFont="1" applyFill="1" applyBorder="1" applyAlignment="1" applyProtection="1">
      <alignment horizontal="left" vertical="center" indent="1"/>
      <protection locked="0"/>
    </xf>
    <xf numFmtId="0" fontId="17" fillId="6" borderId="17" xfId="2" applyFont="1" applyFill="1" applyBorder="1" applyAlignment="1" applyProtection="1">
      <alignment horizontal="left" vertical="center" indent="1"/>
      <protection locked="0"/>
    </xf>
    <xf numFmtId="0" fontId="17" fillId="6" borderId="18" xfId="2" applyFont="1" applyFill="1" applyBorder="1" applyAlignment="1" applyProtection="1">
      <alignment horizontal="left" vertical="center" indent="1"/>
      <protection locked="0"/>
    </xf>
    <xf numFmtId="0" fontId="17" fillId="6" borderId="19" xfId="2" applyFont="1" applyFill="1" applyBorder="1" applyAlignment="1" applyProtection="1">
      <alignment horizontal="left" vertical="center" indent="1"/>
      <protection locked="0"/>
    </xf>
    <xf numFmtId="0" fontId="7" fillId="0" borderId="38" xfId="2" applyFont="1" applyBorder="1" applyAlignment="1" applyProtection="1">
      <alignment vertical="center" shrinkToFit="1"/>
      <protection locked="0"/>
    </xf>
    <xf numFmtId="0" fontId="7" fillId="0" borderId="39" xfId="2" applyFont="1" applyBorder="1" applyAlignment="1" applyProtection="1">
      <alignment vertical="center" shrinkToFit="1"/>
      <protection locked="0"/>
    </xf>
    <xf numFmtId="0" fontId="7" fillId="0" borderId="25" xfId="2" applyFont="1" applyBorder="1" applyAlignment="1" applyProtection="1">
      <alignment vertical="center" shrinkToFit="1"/>
      <protection locked="0"/>
    </xf>
    <xf numFmtId="0" fontId="7" fillId="0" borderId="26" xfId="2" applyFont="1" applyBorder="1" applyAlignment="1" applyProtection="1">
      <alignment vertical="center" shrinkToFit="1"/>
      <protection locked="0"/>
    </xf>
    <xf numFmtId="0" fontId="7" fillId="0" borderId="30" xfId="2" applyFont="1" applyBorder="1" applyAlignment="1" applyProtection="1">
      <alignment horizontal="left" vertical="center" shrinkToFit="1"/>
      <protection locked="0"/>
    </xf>
    <xf numFmtId="0" fontId="7" fillId="0" borderId="31" xfId="2" applyFont="1" applyBorder="1" applyAlignment="1" applyProtection="1">
      <alignment horizontal="left" vertical="center" shrinkToFit="1"/>
      <protection locked="0"/>
    </xf>
    <xf numFmtId="0" fontId="17" fillId="5" borderId="17" xfId="2" applyFont="1" applyFill="1" applyBorder="1" applyAlignment="1" applyProtection="1">
      <alignment horizontal="left" vertical="center" indent="1"/>
      <protection locked="0"/>
    </xf>
    <xf numFmtId="0" fontId="17" fillId="5" borderId="18" xfId="2" applyFont="1" applyFill="1" applyBorder="1" applyAlignment="1" applyProtection="1">
      <alignment horizontal="left" vertical="center" indent="1"/>
      <protection locked="0"/>
    </xf>
    <xf numFmtId="0" fontId="17" fillId="5" borderId="19" xfId="2" applyFont="1" applyFill="1" applyBorder="1" applyAlignment="1" applyProtection="1">
      <alignment horizontal="left" vertical="center" indent="1"/>
      <protection locked="0"/>
    </xf>
    <xf numFmtId="0" fontId="9" fillId="5" borderId="32" xfId="2" applyFont="1" applyFill="1" applyBorder="1" applyAlignment="1" applyProtection="1">
      <alignment horizontal="left" vertical="center" indent="1"/>
      <protection locked="0"/>
    </xf>
    <xf numFmtId="0" fontId="9" fillId="5" borderId="33" xfId="2" applyFont="1" applyFill="1" applyBorder="1" applyAlignment="1" applyProtection="1">
      <alignment horizontal="left" vertical="center" indent="1"/>
      <protection locked="0"/>
    </xf>
    <xf numFmtId="0" fontId="9" fillId="5" borderId="34" xfId="2" applyFont="1" applyFill="1" applyBorder="1" applyAlignment="1" applyProtection="1">
      <alignment horizontal="left" vertical="center" indent="1"/>
      <protection locked="0"/>
    </xf>
    <xf numFmtId="0" fontId="17" fillId="8" borderId="17" xfId="2" applyFont="1" applyFill="1" applyBorder="1" applyAlignment="1" applyProtection="1">
      <alignment horizontal="left" vertical="center" indent="1"/>
      <protection locked="0"/>
    </xf>
    <xf numFmtId="0" fontId="17" fillId="8" borderId="18" xfId="2" applyFont="1" applyFill="1" applyBorder="1" applyAlignment="1" applyProtection="1">
      <alignment horizontal="left" vertical="center" indent="1"/>
      <protection locked="0"/>
    </xf>
    <xf numFmtId="0" fontId="17" fillId="8" borderId="19" xfId="2" applyFont="1" applyFill="1" applyBorder="1" applyAlignment="1" applyProtection="1">
      <alignment horizontal="left" vertical="center" indent="1"/>
      <protection locked="0"/>
    </xf>
    <xf numFmtId="0" fontId="7" fillId="0" borderId="25" xfId="2" applyFont="1" applyBorder="1" applyAlignment="1" applyProtection="1">
      <alignment horizontal="left" vertical="center" shrinkToFit="1"/>
      <protection locked="0"/>
    </xf>
    <xf numFmtId="0" fontId="7" fillId="0" borderId="26" xfId="2" applyFont="1" applyBorder="1" applyAlignment="1" applyProtection="1">
      <alignment horizontal="left" vertical="center" shrinkToFit="1"/>
      <protection locked="0"/>
    </xf>
    <xf numFmtId="0" fontId="15" fillId="0" borderId="0" xfId="2" applyFont="1" applyAlignment="1" applyProtection="1">
      <alignment horizontal="center" vertical="center"/>
      <protection locked="0"/>
    </xf>
  </cellXfs>
  <cellStyles count="8">
    <cellStyle name="ハイパーリンク" xfId="5" builtinId="8"/>
    <cellStyle name="桁区切り" xfId="4" builtinId="6"/>
    <cellStyle name="桁区切り 6" xfId="3" xr:uid="{D85A2987-42AF-4013-B064-D8E666DFEAEA}"/>
    <cellStyle name="桁区切り 6 2" xfId="7" xr:uid="{E5BBA731-6525-4D8D-AA2D-9ABB53E7B7A3}"/>
    <cellStyle name="標準" xfId="0" builtinId="0"/>
    <cellStyle name="標準 2" xfId="1" xr:uid="{00000000-0005-0000-0000-000001000000}"/>
    <cellStyle name="標準 6" xfId="2" xr:uid="{58A41DAE-BFF9-441F-9AEC-E763AF4131E9}"/>
    <cellStyle name="標準 6 2" xfId="6" xr:uid="{A3FBCBE6-47D4-467C-B82C-42099FF751D9}"/>
  </cellStyles>
  <dxfs count="3">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CCFF"/>
      <color rgb="FFFF99FF"/>
      <color rgb="FFEAEAEA"/>
      <color rgb="FFFF9999"/>
      <color rgb="FFF8F8F8"/>
      <color rgb="FFFFFFCC"/>
      <color rgb="FFCCECFF"/>
      <color rgb="FF99FFCC"/>
      <color rgb="FFCC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7</xdr:col>
      <xdr:colOff>528919</xdr:colOff>
      <xdr:row>0</xdr:row>
      <xdr:rowOff>141941</xdr:rowOff>
    </xdr:from>
    <xdr:to>
      <xdr:col>16</xdr:col>
      <xdr:colOff>107578</xdr:colOff>
      <xdr:row>4</xdr:row>
      <xdr:rowOff>71718</xdr:rowOff>
    </xdr:to>
    <xdr:sp macro="" textlink="">
      <xdr:nvSpPr>
        <xdr:cNvPr id="3" name="フローチャート: 代替処理 2">
          <a:extLst>
            <a:ext uri="{FF2B5EF4-FFF2-40B4-BE49-F238E27FC236}">
              <a16:creationId xmlns:a16="http://schemas.microsoft.com/office/drawing/2014/main" id="{867001E6-146D-4786-BAE6-9EBCD7102927}"/>
            </a:ext>
          </a:extLst>
        </xdr:cNvPr>
        <xdr:cNvSpPr/>
      </xdr:nvSpPr>
      <xdr:spPr>
        <a:xfrm>
          <a:off x="5898778" y="141941"/>
          <a:ext cx="8077200" cy="1229659"/>
        </a:xfrm>
        <a:prstGeom prst="flowChartAlternateProcess">
          <a:avLst/>
        </a:prstGeom>
        <a:solidFill>
          <a:srgbClr val="FFFF00"/>
        </a:solidFill>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b"/>
        <a:lstStyle/>
        <a:p>
          <a:pPr algn="ctr"/>
          <a:r>
            <a:rPr kumimoji="1" lang="ja-JP" altLang="en-US" sz="3200">
              <a:solidFill>
                <a:sysClr val="windowText" lastClr="000000"/>
              </a:solidFill>
            </a:rPr>
            <a:t>記入例</a:t>
          </a:r>
          <a:endParaRPr kumimoji="1" lang="en-US" altLang="ja-JP" sz="2000">
            <a:solidFill>
              <a:srgbClr val="FF0000"/>
            </a:solidFill>
          </a:endParaRPr>
        </a:p>
        <a:p>
          <a:pPr algn="ctr"/>
          <a:r>
            <a:rPr kumimoji="1" lang="ja-JP" altLang="en-US" sz="2000">
              <a:solidFill>
                <a:srgbClr val="00B0F0"/>
              </a:solidFill>
            </a:rPr>
            <a:t>可能な限り見積取得により金額算出することを推奨します</a:t>
          </a:r>
          <a:endParaRPr kumimoji="1" lang="en-US" altLang="ja-JP" sz="3200">
            <a:solidFill>
              <a:srgbClr val="00B0F0"/>
            </a:solidFill>
          </a:endParaRPr>
        </a:p>
      </xdr:txBody>
    </xdr:sp>
    <xdr:clientData/>
  </xdr:twoCellAnchor>
  <xdr:twoCellAnchor>
    <xdr:from>
      <xdr:col>4</xdr:col>
      <xdr:colOff>1335742</xdr:colOff>
      <xdr:row>11</xdr:row>
      <xdr:rowOff>206188</xdr:rowOff>
    </xdr:from>
    <xdr:to>
      <xdr:col>6</xdr:col>
      <xdr:colOff>851647</xdr:colOff>
      <xdr:row>18</xdr:row>
      <xdr:rowOff>179292</xdr:rowOff>
    </xdr:to>
    <xdr:sp macro="" textlink="">
      <xdr:nvSpPr>
        <xdr:cNvPr id="4" name="吹き出し: 角を丸めた四角形 3">
          <a:extLst>
            <a:ext uri="{FF2B5EF4-FFF2-40B4-BE49-F238E27FC236}">
              <a16:creationId xmlns:a16="http://schemas.microsoft.com/office/drawing/2014/main" id="{628F065F-B112-EE9C-EF4D-544CC928CDA2}"/>
            </a:ext>
          </a:extLst>
        </xdr:cNvPr>
        <xdr:cNvSpPr/>
      </xdr:nvSpPr>
      <xdr:spPr>
        <a:xfrm>
          <a:off x="2796989" y="3612776"/>
          <a:ext cx="2868705" cy="1604681"/>
        </a:xfrm>
        <a:prstGeom prst="wedgeRoundRectCallout">
          <a:avLst>
            <a:gd name="adj1" fmla="val -9342"/>
            <a:gd name="adj2" fmla="val 150905"/>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支出内容の手配元となる国を記載ください。</a:t>
          </a:r>
          <a:endParaRPr kumimoji="1" lang="en-US" altLang="ja-JP" sz="1100">
            <a:solidFill>
              <a:schemeClr val="tx1"/>
            </a:solidFill>
          </a:endParaRPr>
        </a:p>
        <a:p>
          <a:pPr algn="l"/>
          <a:r>
            <a:rPr kumimoji="1" lang="ja-JP" altLang="en-US" sz="1100">
              <a:solidFill>
                <a:schemeClr val="tx1"/>
              </a:solidFill>
            </a:rPr>
            <a:t>・日本で手配（購入）するのか</a:t>
          </a:r>
          <a:endParaRPr kumimoji="1" lang="en-US" altLang="ja-JP" sz="1100">
            <a:solidFill>
              <a:schemeClr val="tx1"/>
            </a:solidFill>
          </a:endParaRPr>
        </a:p>
        <a:p>
          <a:pPr algn="l"/>
          <a:r>
            <a:rPr kumimoji="1" lang="ja-JP" altLang="en-US" sz="1100">
              <a:solidFill>
                <a:schemeClr val="tx1"/>
              </a:solidFill>
            </a:rPr>
            <a:t>・実証国で手配（購入）するのか</a:t>
          </a:r>
          <a:endParaRPr kumimoji="1" lang="en-US" altLang="ja-JP" sz="1100">
            <a:solidFill>
              <a:schemeClr val="tx1"/>
            </a:solidFill>
          </a:endParaRPr>
        </a:p>
        <a:p>
          <a:pPr algn="l"/>
          <a:r>
            <a:rPr kumimoji="1" lang="ja-JP" altLang="en-US" sz="1100">
              <a:solidFill>
                <a:schemeClr val="tx1"/>
              </a:solidFill>
            </a:rPr>
            <a:t>・日本、実証国ではない第</a:t>
          </a:r>
          <a:r>
            <a:rPr kumimoji="1" lang="en-US" altLang="ja-JP" sz="1100">
              <a:solidFill>
                <a:schemeClr val="tx1"/>
              </a:solidFill>
            </a:rPr>
            <a:t>3</a:t>
          </a:r>
          <a:r>
            <a:rPr kumimoji="1" lang="ja-JP" altLang="en-US" sz="1100">
              <a:solidFill>
                <a:schemeClr val="tx1"/>
              </a:solidFill>
            </a:rPr>
            <a:t>国で手配（購入）するのか</a:t>
          </a:r>
          <a:endParaRPr kumimoji="1" lang="en-US" altLang="ja-JP" sz="1100">
            <a:solidFill>
              <a:schemeClr val="tx1"/>
            </a:solidFill>
          </a:endParaRPr>
        </a:p>
        <a:p>
          <a:pPr algn="l"/>
          <a:endParaRPr kumimoji="1" lang="en-US" altLang="ja-JP" sz="1100">
            <a:solidFill>
              <a:schemeClr val="tx1"/>
            </a:solidFill>
          </a:endParaRPr>
        </a:p>
        <a:p>
          <a:pPr algn="l"/>
          <a:r>
            <a:rPr kumimoji="1" lang="ja-JP" altLang="en-US" sz="1100">
              <a:solidFill>
                <a:schemeClr val="tx1"/>
              </a:solidFill>
            </a:rPr>
            <a:t>分かる範囲で記載お願いします。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281940</xdr:colOff>
      <xdr:row>0</xdr:row>
      <xdr:rowOff>91440</xdr:rowOff>
    </xdr:from>
    <xdr:to>
      <xdr:col>7</xdr:col>
      <xdr:colOff>228600</xdr:colOff>
      <xdr:row>2</xdr:row>
      <xdr:rowOff>137160</xdr:rowOff>
    </xdr:to>
    <xdr:sp macro="" textlink="">
      <xdr:nvSpPr>
        <xdr:cNvPr id="2" name="フローチャート: 代替処理 1">
          <a:extLst>
            <a:ext uri="{FF2B5EF4-FFF2-40B4-BE49-F238E27FC236}">
              <a16:creationId xmlns:a16="http://schemas.microsoft.com/office/drawing/2014/main" id="{AC1EDFDA-EC6F-4D6F-9120-44711586B7C9}"/>
            </a:ext>
          </a:extLst>
        </xdr:cNvPr>
        <xdr:cNvSpPr/>
      </xdr:nvSpPr>
      <xdr:spPr>
        <a:xfrm>
          <a:off x="5425440" y="91440"/>
          <a:ext cx="2796540" cy="594360"/>
        </a:xfrm>
        <a:prstGeom prst="flowChartAlternateProcess">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t"/>
        <a:lstStyle/>
        <a:p>
          <a:pPr algn="ctr"/>
          <a:r>
            <a:rPr kumimoji="1" lang="ja-JP" altLang="en-US" sz="3200">
              <a:solidFill>
                <a:sysClr val="windowText" lastClr="000000"/>
              </a:solidFill>
            </a:rPr>
            <a:t>記入例</a:t>
          </a:r>
          <a:endParaRPr kumimoji="1" lang="en-US" altLang="ja-JP" sz="3200">
            <a:solidFill>
              <a:sysClr val="windowText" lastClr="000000"/>
            </a:solidFill>
          </a:endParaRPr>
        </a:p>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eti.go.jp/information_2/downloadfiles/R7kenpo.pdf"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hyperlink" Target="https://www.meti.go.jp/information_2/downloadfiles/R7kenpo.pdf"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878ED-EDC3-4244-B4B0-735564784CA2}">
  <sheetPr>
    <tabColor rgb="FFFFC000"/>
    <pageSetUpPr fitToPage="1"/>
  </sheetPr>
  <dimension ref="A1:AC90"/>
  <sheetViews>
    <sheetView showGridLines="0" tabSelected="1" zoomScale="85" zoomScaleNormal="85" zoomScalePageLayoutView="50" workbookViewId="0">
      <pane ySplit="9" topLeftCell="A10" activePane="bottomLeft" state="frozen"/>
      <selection activeCell="C25" sqref="C25"/>
      <selection pane="bottomLeft" activeCell="H73" sqref="H73"/>
    </sheetView>
  </sheetViews>
  <sheetFormatPr defaultColWidth="8.88671875" defaultRowHeight="17.399999999999999"/>
  <cols>
    <col min="1" max="1" width="3.33203125" style="159" customWidth="1"/>
    <col min="2" max="3" width="3" style="159" customWidth="1"/>
    <col min="4" max="4" width="11.88671875" style="159" customWidth="1"/>
    <col min="5" max="5" width="32.33203125" style="159" customWidth="1"/>
    <col min="6" max="6" width="16.5546875" style="159" customWidth="1"/>
    <col min="7" max="7" width="28.5546875" style="159" customWidth="1"/>
    <col min="8" max="8" width="20.6640625" style="159" customWidth="1"/>
    <col min="9" max="9" width="8.88671875" style="159"/>
    <col min="10" max="10" width="8.5546875" style="159" customWidth="1"/>
    <col min="11" max="11" width="9.6640625" style="159" customWidth="1"/>
    <col min="12" max="12" width="8.88671875" style="159"/>
    <col min="13" max="13" width="20.6640625" style="159" customWidth="1"/>
    <col min="14" max="14" width="15.33203125" style="159" customWidth="1"/>
    <col min="15" max="15" width="20.6640625" style="159" customWidth="1"/>
    <col min="16" max="16" width="10.6640625" style="159" customWidth="1"/>
    <col min="17" max="17" width="20.6640625" style="160" customWidth="1"/>
    <col min="18" max="18" width="20.6640625" style="159" customWidth="1"/>
    <col min="19" max="19" width="3.6640625" style="159" customWidth="1"/>
    <col min="20" max="27" width="20.6640625" style="159" customWidth="1"/>
    <col min="28" max="28" width="24.21875" style="159" customWidth="1"/>
    <col min="29" max="16384" width="8.88671875" style="159"/>
  </cols>
  <sheetData>
    <row r="1" spans="1:28" ht="28.8">
      <c r="A1" s="161"/>
      <c r="B1" s="285" t="s">
        <v>0</v>
      </c>
      <c r="C1" s="161"/>
      <c r="D1" s="161"/>
      <c r="E1" s="161"/>
      <c r="F1" s="161"/>
      <c r="G1" s="161"/>
      <c r="H1" s="161"/>
      <c r="I1" s="161"/>
      <c r="J1" s="161"/>
      <c r="K1" s="161"/>
      <c r="L1" s="161"/>
      <c r="M1" s="161"/>
      <c r="N1" s="161"/>
      <c r="O1" s="161"/>
      <c r="P1" s="161"/>
      <c r="Q1" s="162"/>
      <c r="R1" s="161"/>
      <c r="S1" s="161"/>
      <c r="T1" s="161"/>
      <c r="U1" s="161"/>
      <c r="V1" s="161"/>
      <c r="W1" s="161"/>
      <c r="X1" s="161"/>
      <c r="Y1" s="161"/>
      <c r="Z1" s="161"/>
      <c r="AA1" s="161"/>
      <c r="AB1" s="161"/>
    </row>
    <row r="2" spans="1:28" ht="29.4" thickBot="1">
      <c r="A2" s="161"/>
      <c r="B2" s="339" t="s">
        <v>1</v>
      </c>
      <c r="C2" s="339"/>
      <c r="D2" s="339"/>
      <c r="E2" s="339"/>
      <c r="F2" s="339"/>
      <c r="G2" s="339"/>
      <c r="H2" s="161"/>
      <c r="I2" s="161"/>
      <c r="J2" s="161"/>
      <c r="K2" s="161"/>
      <c r="L2" s="161"/>
      <c r="M2" s="161"/>
      <c r="N2" s="161"/>
      <c r="O2" s="161"/>
      <c r="P2" s="161"/>
      <c r="Q2" s="162"/>
      <c r="R2" s="161"/>
      <c r="S2" s="161"/>
      <c r="T2" s="161"/>
      <c r="U2" s="161"/>
      <c r="V2" s="161"/>
      <c r="W2" s="161"/>
      <c r="X2" s="161"/>
      <c r="Y2" s="161"/>
      <c r="Z2" s="161"/>
      <c r="AA2" s="161"/>
      <c r="AB2" s="161"/>
    </row>
    <row r="3" spans="1:28" customFormat="1" ht="15"/>
    <row r="4" spans="1:28" customFormat="1" ht="28.8">
      <c r="B4" s="285" t="s">
        <v>2</v>
      </c>
    </row>
    <row r="5" spans="1:28" ht="29.4" thickBot="1">
      <c r="A5" s="285"/>
      <c r="B5" s="339" t="s">
        <v>3</v>
      </c>
      <c r="C5" s="339"/>
      <c r="D5" s="339"/>
      <c r="E5" s="339"/>
      <c r="F5" s="339"/>
      <c r="G5" s="339"/>
      <c r="H5" s="161"/>
      <c r="I5" s="161"/>
      <c r="J5" s="161"/>
      <c r="K5" s="161"/>
      <c r="L5" s="161"/>
      <c r="M5" s="161"/>
      <c r="N5" s="161"/>
      <c r="O5" s="161"/>
      <c r="P5" s="161"/>
      <c r="Q5" s="162"/>
      <c r="R5" s="161"/>
      <c r="S5" s="161"/>
      <c r="T5"/>
      <c r="U5" s="161"/>
      <c r="V5" s="161"/>
      <c r="W5" s="161"/>
      <c r="X5" s="161"/>
      <c r="Y5" s="161"/>
      <c r="Z5" s="161"/>
      <c r="AA5" s="161"/>
      <c r="AB5" s="161"/>
    </row>
    <row r="6" spans="1:28" ht="28.8">
      <c r="A6" s="285"/>
      <c r="B6" s="332" t="s">
        <v>4</v>
      </c>
      <c r="C6" s="332"/>
      <c r="D6" s="332"/>
      <c r="E6" s="332"/>
      <c r="F6" s="332"/>
      <c r="G6" s="332"/>
      <c r="H6" s="332"/>
      <c r="I6" s="332"/>
      <c r="J6" s="332"/>
      <c r="K6" s="332"/>
      <c r="L6" s="332"/>
      <c r="M6" s="332"/>
      <c r="N6" s="332"/>
      <c r="O6" s="332"/>
      <c r="P6" s="332"/>
      <c r="Q6" s="332"/>
      <c r="R6" s="332"/>
      <c r="S6" s="161"/>
      <c r="T6"/>
      <c r="U6" s="161"/>
      <c r="V6" s="161"/>
      <c r="W6" s="161"/>
      <c r="X6" s="161"/>
      <c r="Y6" s="161"/>
      <c r="Z6" s="161"/>
      <c r="AA6" s="161"/>
      <c r="AB6" s="161"/>
    </row>
    <row r="7" spans="1:28" ht="16.95" customHeight="1" thickBot="1">
      <c r="A7" s="161"/>
      <c r="B7" s="161"/>
      <c r="C7" s="161"/>
      <c r="D7" s="161"/>
      <c r="E7" s="161"/>
      <c r="F7" s="161"/>
      <c r="G7" s="161"/>
      <c r="H7" s="161"/>
      <c r="I7" s="161"/>
      <c r="J7" s="161"/>
      <c r="K7" s="161"/>
      <c r="L7" s="161"/>
      <c r="M7" s="161"/>
      <c r="N7" s="161"/>
      <c r="O7" s="161"/>
      <c r="P7" s="161"/>
      <c r="Q7" s="162"/>
      <c r="R7" s="284" t="s">
        <v>5</v>
      </c>
      <c r="S7" s="161"/>
      <c r="T7" s="161"/>
      <c r="U7" s="161"/>
      <c r="V7" s="161"/>
      <c r="W7" s="161"/>
      <c r="X7" s="161"/>
      <c r="Y7" s="161"/>
      <c r="Z7" s="161"/>
      <c r="AA7" s="161"/>
      <c r="AB7" s="284" t="s">
        <v>5</v>
      </c>
    </row>
    <row r="8" spans="1:28" ht="19.95" customHeight="1">
      <c r="A8" s="161"/>
      <c r="B8" s="333" t="s">
        <v>6</v>
      </c>
      <c r="C8" s="334"/>
      <c r="D8" s="334" t="s">
        <v>7</v>
      </c>
      <c r="E8" s="334" t="s">
        <v>8</v>
      </c>
      <c r="F8" s="334"/>
      <c r="G8" s="334"/>
      <c r="H8" s="330" t="s">
        <v>9</v>
      </c>
      <c r="I8" s="330"/>
      <c r="J8" s="330"/>
      <c r="K8" s="330"/>
      <c r="L8" s="330"/>
      <c r="M8" s="330"/>
      <c r="N8" s="330"/>
      <c r="O8" s="330"/>
      <c r="P8" s="330"/>
      <c r="Q8" s="330"/>
      <c r="R8" s="331" t="s">
        <v>10</v>
      </c>
      <c r="S8" s="161"/>
      <c r="T8" s="328" t="s">
        <v>11</v>
      </c>
      <c r="U8" s="329"/>
      <c r="V8" s="330"/>
      <c r="W8" s="330"/>
      <c r="X8" s="330"/>
      <c r="Y8" s="330"/>
      <c r="Z8" s="330"/>
      <c r="AA8" s="330"/>
      <c r="AB8" s="331"/>
    </row>
    <row r="9" spans="1:28" ht="33.6" customHeight="1" thickBot="1">
      <c r="A9" s="161"/>
      <c r="B9" s="335"/>
      <c r="C9" s="336"/>
      <c r="D9" s="336"/>
      <c r="E9" s="336"/>
      <c r="F9" s="336"/>
      <c r="G9" s="336"/>
      <c r="H9" s="280" t="s">
        <v>12</v>
      </c>
      <c r="I9" s="282"/>
      <c r="J9" s="283" t="s">
        <v>13</v>
      </c>
      <c r="K9" s="283" t="s">
        <v>14</v>
      </c>
      <c r="L9" s="282"/>
      <c r="M9" s="280" t="s">
        <v>15</v>
      </c>
      <c r="N9" s="281" t="s">
        <v>16</v>
      </c>
      <c r="O9" s="280" t="s">
        <v>17</v>
      </c>
      <c r="P9" s="302" t="s">
        <v>18</v>
      </c>
      <c r="Q9" s="279" t="s">
        <v>19</v>
      </c>
      <c r="R9" s="337"/>
      <c r="S9" s="161"/>
      <c r="T9" s="278">
        <v>45809</v>
      </c>
      <c r="U9" s="277">
        <v>45839</v>
      </c>
      <c r="V9" s="277">
        <v>45870</v>
      </c>
      <c r="W9" s="277">
        <v>45901</v>
      </c>
      <c r="X9" s="277">
        <v>45931</v>
      </c>
      <c r="Y9" s="277">
        <v>45962</v>
      </c>
      <c r="Z9" s="277">
        <v>45992</v>
      </c>
      <c r="AA9" s="277">
        <v>46023</v>
      </c>
      <c r="AB9" s="276" t="s">
        <v>20</v>
      </c>
    </row>
    <row r="10" spans="1:28" ht="18" customHeight="1">
      <c r="A10" s="161"/>
      <c r="B10" s="346" t="s">
        <v>21</v>
      </c>
      <c r="C10" s="347"/>
      <c r="D10" s="347"/>
      <c r="E10" s="347"/>
      <c r="F10" s="347"/>
      <c r="G10" s="348"/>
      <c r="H10" s="275"/>
      <c r="I10" s="274"/>
      <c r="J10" s="274"/>
      <c r="K10" s="274"/>
      <c r="L10" s="274"/>
      <c r="M10" s="273">
        <f>SUBTOTAL(9,M11:M17)</f>
        <v>4886700</v>
      </c>
      <c r="N10" s="272"/>
      <c r="O10" s="271">
        <f>ROUNDDOWN(SUBTOTAL(9,O11:O17),0)</f>
        <v>4886700</v>
      </c>
      <c r="P10" s="271"/>
      <c r="Q10" s="271">
        <f>SUBTOTAL(9,Q11:Q17)</f>
        <v>4245500</v>
      </c>
      <c r="R10" s="270">
        <f>ROUNDDOWN(Q10/3,0)*IF($B$5="中小企業（補助率2/3）",2,1)</f>
        <v>2830332</v>
      </c>
      <c r="S10" s="161"/>
      <c r="T10" s="269">
        <f t="shared" ref="T10:AA10" si="0">ROUNDDOWN(SUBTOTAL(9,T11:T17),0)</f>
        <v>300150</v>
      </c>
      <c r="U10" s="268">
        <f t="shared" ref="U10" si="1">ROUNDDOWN(SUBTOTAL(9,U11:U17),0)</f>
        <v>477800</v>
      </c>
      <c r="V10" s="268">
        <f t="shared" si="0"/>
        <v>600300</v>
      </c>
      <c r="W10" s="268">
        <f t="shared" si="0"/>
        <v>600300</v>
      </c>
      <c r="X10" s="268">
        <f t="shared" si="0"/>
        <v>600300</v>
      </c>
      <c r="Y10" s="268">
        <f t="shared" si="0"/>
        <v>600300</v>
      </c>
      <c r="Z10" s="268">
        <f t="shared" si="0"/>
        <v>600300</v>
      </c>
      <c r="AA10" s="268">
        <f t="shared" si="0"/>
        <v>466050</v>
      </c>
      <c r="AB10" s="267">
        <f t="shared" ref="AB10:AB41" si="2">IF(Q10=SUM(T10:AA10),SUM(T10:AA10),"合計額相違")</f>
        <v>4245500</v>
      </c>
    </row>
    <row r="11" spans="1:28" ht="18" customHeight="1">
      <c r="A11" s="161"/>
      <c r="B11" s="262"/>
      <c r="C11" s="261"/>
      <c r="D11" s="266" t="s">
        <v>22</v>
      </c>
      <c r="E11" s="324" t="s">
        <v>23</v>
      </c>
      <c r="F11" s="324"/>
      <c r="G11" s="325" t="s">
        <v>23</v>
      </c>
      <c r="H11" s="189">
        <v>4340</v>
      </c>
      <c r="I11" s="187" t="str">
        <f t="shared" ref="I11:I17" si="3">IF($E11="","","×")</f>
        <v>×</v>
      </c>
      <c r="J11" s="225">
        <v>150</v>
      </c>
      <c r="K11" s="188" t="str">
        <f t="shared" ref="K11:K17" si="4">IF($E11="","","時間")</f>
        <v>時間</v>
      </c>
      <c r="L11" s="187" t="str">
        <f t="shared" ref="L11:L17" si="5">IF($E11="","","＝")</f>
        <v>＝</v>
      </c>
      <c r="M11" s="265">
        <f t="shared" ref="M11:M17" si="6">ROUNDDOWN(H11*J11,0)</f>
        <v>651000</v>
      </c>
      <c r="N11" s="185">
        <v>0</v>
      </c>
      <c r="O11" s="264">
        <f t="shared" ref="O11:O17" si="7">M11-N11</f>
        <v>651000</v>
      </c>
      <c r="P11" s="297" t="s">
        <v>24</v>
      </c>
      <c r="Q11" s="292">
        <f>IF(P11="○",O11,0)</f>
        <v>651000</v>
      </c>
      <c r="R11" s="206"/>
      <c r="S11" s="161"/>
      <c r="T11" s="112">
        <v>43400</v>
      </c>
      <c r="U11" s="113">
        <v>86800</v>
      </c>
      <c r="V11" s="113">
        <v>86800</v>
      </c>
      <c r="W11" s="113">
        <v>86800</v>
      </c>
      <c r="X11" s="113">
        <v>86800</v>
      </c>
      <c r="Y11" s="113">
        <v>86800</v>
      </c>
      <c r="Z11" s="113">
        <v>86800</v>
      </c>
      <c r="AA11" s="113">
        <v>86800</v>
      </c>
      <c r="AB11" s="114">
        <f t="shared" si="2"/>
        <v>651000</v>
      </c>
    </row>
    <row r="12" spans="1:28" ht="18" customHeight="1">
      <c r="A12" s="161"/>
      <c r="B12" s="262"/>
      <c r="C12" s="261"/>
      <c r="D12" s="260" t="s">
        <v>25</v>
      </c>
      <c r="E12" s="326" t="s">
        <v>26</v>
      </c>
      <c r="F12" s="326"/>
      <c r="G12" s="327" t="s">
        <v>26</v>
      </c>
      <c r="H12" s="175">
        <v>3080</v>
      </c>
      <c r="I12" s="172" t="str">
        <f t="shared" si="3"/>
        <v>×</v>
      </c>
      <c r="J12" s="174">
        <v>350</v>
      </c>
      <c r="K12" s="173" t="str">
        <f t="shared" si="4"/>
        <v>時間</v>
      </c>
      <c r="L12" s="172" t="str">
        <f t="shared" si="5"/>
        <v>＝</v>
      </c>
      <c r="M12" s="171">
        <f t="shared" si="6"/>
        <v>1078000</v>
      </c>
      <c r="N12" s="170">
        <v>0</v>
      </c>
      <c r="O12" s="259">
        <f t="shared" si="7"/>
        <v>1078000</v>
      </c>
      <c r="P12" s="297" t="s">
        <v>24</v>
      </c>
      <c r="Q12" s="292">
        <f t="shared" ref="Q12:Q17" si="8">IF(P12="○",O12,0)</f>
        <v>1078000</v>
      </c>
      <c r="R12" s="182"/>
      <c r="S12" s="161"/>
      <c r="T12" s="115">
        <v>77000</v>
      </c>
      <c r="U12" s="116">
        <v>154000</v>
      </c>
      <c r="V12" s="116">
        <v>154000</v>
      </c>
      <c r="W12" s="116">
        <v>154000</v>
      </c>
      <c r="X12" s="116">
        <v>154000</v>
      </c>
      <c r="Y12" s="116">
        <v>154000</v>
      </c>
      <c r="Z12" s="116">
        <v>154000</v>
      </c>
      <c r="AA12" s="116">
        <v>77000</v>
      </c>
      <c r="AB12" s="117">
        <f t="shared" si="2"/>
        <v>1078000</v>
      </c>
    </row>
    <row r="13" spans="1:28" ht="18" customHeight="1">
      <c r="A13" s="161"/>
      <c r="B13" s="262"/>
      <c r="C13" s="261"/>
      <c r="D13" s="260" t="s">
        <v>27</v>
      </c>
      <c r="E13" s="326" t="s">
        <v>28</v>
      </c>
      <c r="F13" s="326"/>
      <c r="G13" s="327" t="s">
        <v>28</v>
      </c>
      <c r="H13" s="175">
        <v>2450</v>
      </c>
      <c r="I13" s="172" t="str">
        <f t="shared" si="3"/>
        <v>×</v>
      </c>
      <c r="J13" s="174">
        <v>700</v>
      </c>
      <c r="K13" s="173" t="str">
        <f t="shared" si="4"/>
        <v>時間</v>
      </c>
      <c r="L13" s="172" t="str">
        <f t="shared" si="5"/>
        <v>＝</v>
      </c>
      <c r="M13" s="171">
        <f t="shared" si="6"/>
        <v>1715000</v>
      </c>
      <c r="N13" s="170">
        <v>0</v>
      </c>
      <c r="O13" s="259">
        <f t="shared" si="7"/>
        <v>1715000</v>
      </c>
      <c r="P13" s="297" t="s">
        <v>24</v>
      </c>
      <c r="Q13" s="292">
        <f t="shared" si="8"/>
        <v>1715000</v>
      </c>
      <c r="R13" s="182"/>
      <c r="S13" s="161"/>
      <c r="T13" s="115">
        <f>245000/2</f>
        <v>122500</v>
      </c>
      <c r="U13" s="116">
        <f>245000/2</f>
        <v>122500</v>
      </c>
      <c r="V13" s="116">
        <v>245000</v>
      </c>
      <c r="W13" s="116">
        <v>245000</v>
      </c>
      <c r="X13" s="116">
        <v>245000</v>
      </c>
      <c r="Y13" s="116">
        <v>245000</v>
      </c>
      <c r="Z13" s="116">
        <v>245000</v>
      </c>
      <c r="AA13" s="116">
        <v>245000</v>
      </c>
      <c r="AB13" s="117">
        <f t="shared" si="2"/>
        <v>1715000</v>
      </c>
    </row>
    <row r="14" spans="1:28" ht="18" customHeight="1">
      <c r="A14" s="161"/>
      <c r="B14" s="262"/>
      <c r="C14" s="261"/>
      <c r="D14" s="260" t="s">
        <v>29</v>
      </c>
      <c r="E14" s="326" t="s">
        <v>30</v>
      </c>
      <c r="F14" s="326"/>
      <c r="G14" s="327" t="s">
        <v>30</v>
      </c>
      <c r="H14" s="175">
        <v>2290</v>
      </c>
      <c r="I14" s="172" t="str">
        <f t="shared" si="3"/>
        <v>×</v>
      </c>
      <c r="J14" s="174">
        <v>350</v>
      </c>
      <c r="K14" s="173" t="str">
        <f t="shared" si="4"/>
        <v>時間</v>
      </c>
      <c r="L14" s="172" t="str">
        <f t="shared" si="5"/>
        <v>＝</v>
      </c>
      <c r="M14" s="171">
        <f t="shared" si="6"/>
        <v>801500</v>
      </c>
      <c r="N14" s="170">
        <v>0</v>
      </c>
      <c r="O14" s="259">
        <f t="shared" si="7"/>
        <v>801500</v>
      </c>
      <c r="P14" s="297" t="s">
        <v>24</v>
      </c>
      <c r="Q14" s="292">
        <f t="shared" si="8"/>
        <v>801500</v>
      </c>
      <c r="R14" s="182"/>
      <c r="S14" s="161"/>
      <c r="T14" s="115">
        <v>57250</v>
      </c>
      <c r="U14" s="116">
        <v>114500</v>
      </c>
      <c r="V14" s="116">
        <v>114500</v>
      </c>
      <c r="W14" s="116">
        <v>114500</v>
      </c>
      <c r="X14" s="116">
        <v>114500</v>
      </c>
      <c r="Y14" s="116">
        <v>114500</v>
      </c>
      <c r="Z14" s="116">
        <v>114500</v>
      </c>
      <c r="AA14" s="116">
        <v>57250</v>
      </c>
      <c r="AB14" s="117">
        <f t="shared" si="2"/>
        <v>801500</v>
      </c>
    </row>
    <row r="15" spans="1:28" ht="18" customHeight="1">
      <c r="A15" s="161"/>
      <c r="B15" s="262"/>
      <c r="C15" s="261"/>
      <c r="D15" s="260" t="s">
        <v>31</v>
      </c>
      <c r="E15" s="326" t="s">
        <v>32</v>
      </c>
      <c r="F15" s="326"/>
      <c r="G15" s="327"/>
      <c r="H15" s="175">
        <v>2290</v>
      </c>
      <c r="I15" s="172" t="str">
        <f t="shared" si="3"/>
        <v>×</v>
      </c>
      <c r="J15" s="174">
        <v>280</v>
      </c>
      <c r="K15" s="263" t="str">
        <f t="shared" si="4"/>
        <v>時間</v>
      </c>
      <c r="L15" s="172" t="str">
        <f t="shared" si="5"/>
        <v>＝</v>
      </c>
      <c r="M15" s="171">
        <f t="shared" si="6"/>
        <v>641200</v>
      </c>
      <c r="N15" s="170">
        <v>0</v>
      </c>
      <c r="O15" s="259">
        <f t="shared" si="7"/>
        <v>641200</v>
      </c>
      <c r="P15" s="297" t="s">
        <v>33</v>
      </c>
      <c r="Q15" s="292">
        <f t="shared" si="8"/>
        <v>0</v>
      </c>
      <c r="R15" s="182"/>
      <c r="S15" s="161"/>
      <c r="T15" s="115">
        <v>0</v>
      </c>
      <c r="U15" s="116">
        <v>0</v>
      </c>
      <c r="V15" s="116">
        <v>0</v>
      </c>
      <c r="W15" s="116">
        <v>0</v>
      </c>
      <c r="X15" s="116">
        <v>0</v>
      </c>
      <c r="Y15" s="116">
        <v>0</v>
      </c>
      <c r="Z15" s="116">
        <v>0</v>
      </c>
      <c r="AA15" s="116">
        <v>0</v>
      </c>
      <c r="AB15" s="117">
        <f t="shared" si="2"/>
        <v>0</v>
      </c>
    </row>
    <row r="16" spans="1:28" ht="18" customHeight="1">
      <c r="A16" s="161"/>
      <c r="B16" s="262"/>
      <c r="C16" s="261"/>
      <c r="D16" s="260" t="s">
        <v>34</v>
      </c>
      <c r="E16" s="326"/>
      <c r="F16" s="326"/>
      <c r="G16" s="327"/>
      <c r="H16" s="175"/>
      <c r="I16" s="172" t="str">
        <f t="shared" si="3"/>
        <v/>
      </c>
      <c r="J16" s="174"/>
      <c r="K16" s="173" t="str">
        <f t="shared" si="4"/>
        <v/>
      </c>
      <c r="L16" s="172" t="str">
        <f t="shared" si="5"/>
        <v/>
      </c>
      <c r="M16" s="171">
        <f t="shared" si="6"/>
        <v>0</v>
      </c>
      <c r="N16" s="170"/>
      <c r="O16" s="259">
        <f t="shared" si="7"/>
        <v>0</v>
      </c>
      <c r="P16" s="297"/>
      <c r="Q16" s="292">
        <f t="shared" si="8"/>
        <v>0</v>
      </c>
      <c r="R16" s="182"/>
      <c r="S16" s="161"/>
      <c r="T16" s="115"/>
      <c r="U16" s="116"/>
      <c r="V16" s="116"/>
      <c r="W16" s="116"/>
      <c r="X16" s="116"/>
      <c r="Y16" s="116"/>
      <c r="Z16" s="116"/>
      <c r="AA16" s="116"/>
      <c r="AB16" s="117">
        <f t="shared" si="2"/>
        <v>0</v>
      </c>
    </row>
    <row r="17" spans="1:28" ht="18" customHeight="1" thickBot="1">
      <c r="A17" s="161"/>
      <c r="B17" s="262"/>
      <c r="C17" s="261"/>
      <c r="D17" s="260" t="s">
        <v>35</v>
      </c>
      <c r="E17" s="326"/>
      <c r="F17" s="326"/>
      <c r="G17" s="327"/>
      <c r="H17" s="175"/>
      <c r="I17" s="172" t="str">
        <f t="shared" si="3"/>
        <v/>
      </c>
      <c r="J17" s="174"/>
      <c r="K17" s="173" t="str">
        <f t="shared" si="4"/>
        <v/>
      </c>
      <c r="L17" s="172" t="str">
        <f t="shared" si="5"/>
        <v/>
      </c>
      <c r="M17" s="171">
        <f t="shared" si="6"/>
        <v>0</v>
      </c>
      <c r="N17" s="170"/>
      <c r="O17" s="259">
        <f t="shared" si="7"/>
        <v>0</v>
      </c>
      <c r="P17" s="297"/>
      <c r="Q17" s="292">
        <f t="shared" si="8"/>
        <v>0</v>
      </c>
      <c r="R17" s="182"/>
      <c r="S17" s="161"/>
      <c r="T17" s="118"/>
      <c r="U17" s="119"/>
      <c r="V17" s="119"/>
      <c r="W17" s="119"/>
      <c r="X17" s="119"/>
      <c r="Y17" s="119"/>
      <c r="Z17" s="119"/>
      <c r="AA17" s="119"/>
      <c r="AB17" s="120">
        <f t="shared" si="2"/>
        <v>0</v>
      </c>
    </row>
    <row r="18" spans="1:28" ht="18" customHeight="1">
      <c r="A18" s="161"/>
      <c r="B18" s="340" t="s">
        <v>36</v>
      </c>
      <c r="C18" s="341"/>
      <c r="D18" s="341"/>
      <c r="E18" s="341"/>
      <c r="F18" s="341"/>
      <c r="G18" s="342"/>
      <c r="H18" s="258"/>
      <c r="I18" s="257"/>
      <c r="J18" s="257"/>
      <c r="K18" s="257"/>
      <c r="L18" s="257"/>
      <c r="M18" s="255">
        <f>SUBTOTAL(9,M19:M68)</f>
        <v>4950000</v>
      </c>
      <c r="N18" s="256"/>
      <c r="O18" s="255">
        <f>SUBTOTAL(9,O19:O68)</f>
        <v>4822500</v>
      </c>
      <c r="P18" s="254"/>
      <c r="Q18" s="254">
        <f>SUBTOTAL(9,Q19:Q68)</f>
        <v>4757500</v>
      </c>
      <c r="R18" s="253">
        <f>SUBTOTAL(9,R19:R68)</f>
        <v>3171664</v>
      </c>
      <c r="S18" s="301"/>
      <c r="T18" s="252">
        <f t="shared" ref="T18:AA18" si="9">SUBTOTAL(9,T19:T68)</f>
        <v>442500</v>
      </c>
      <c r="U18" s="251">
        <f t="shared" ref="U18" si="10">SUBTOTAL(9,U19:U68)</f>
        <v>150000</v>
      </c>
      <c r="V18" s="251">
        <f t="shared" si="9"/>
        <v>825000</v>
      </c>
      <c r="W18" s="251">
        <f t="shared" si="9"/>
        <v>800000</v>
      </c>
      <c r="X18" s="251">
        <f t="shared" si="9"/>
        <v>840000</v>
      </c>
      <c r="Y18" s="251">
        <f t="shared" si="9"/>
        <v>780000</v>
      </c>
      <c r="Z18" s="251">
        <f t="shared" si="9"/>
        <v>140000</v>
      </c>
      <c r="AA18" s="251">
        <f t="shared" si="9"/>
        <v>780000</v>
      </c>
      <c r="AB18" s="250">
        <f t="shared" si="2"/>
        <v>4757500</v>
      </c>
    </row>
    <row r="19" spans="1:28" ht="18" customHeight="1">
      <c r="A19" s="161"/>
      <c r="B19" s="235"/>
      <c r="C19" s="343" t="s">
        <v>37</v>
      </c>
      <c r="D19" s="344"/>
      <c r="E19" s="344"/>
      <c r="F19" s="344"/>
      <c r="G19" s="345"/>
      <c r="H19" s="233"/>
      <c r="I19" s="234"/>
      <c r="J19" s="234"/>
      <c r="K19" s="234"/>
      <c r="L19" s="233"/>
      <c r="M19" s="248">
        <f>SUBTOTAL(9,M20:M26)</f>
        <v>3800000</v>
      </c>
      <c r="N19" s="249"/>
      <c r="O19" s="248">
        <f>ROUNDDOWN(SUBTOTAL(9,O20:O26),0)</f>
        <v>3710000</v>
      </c>
      <c r="P19" s="293"/>
      <c r="Q19" s="293">
        <f>SUBTOTAL(9,Q20:Q26)</f>
        <v>3710000</v>
      </c>
      <c r="R19" s="230">
        <f>ROUNDDOWN(Q19/3,0)*IF($B$5="中小企業（補助率2/3）",2,1)</f>
        <v>2473332</v>
      </c>
      <c r="S19" s="161"/>
      <c r="T19" s="247">
        <f t="shared" ref="T19:AA19" si="11">ROUNDDOWN(SUBTOTAL(9,T20:T26),0)</f>
        <v>0</v>
      </c>
      <c r="U19" s="246">
        <f t="shared" ref="U19" si="12">ROUNDDOWN(SUBTOTAL(9,U20:U26),0)</f>
        <v>0</v>
      </c>
      <c r="V19" s="246">
        <f t="shared" si="11"/>
        <v>685000</v>
      </c>
      <c r="W19" s="246">
        <f t="shared" si="11"/>
        <v>780000</v>
      </c>
      <c r="X19" s="246">
        <f t="shared" si="11"/>
        <v>685000</v>
      </c>
      <c r="Y19" s="246">
        <f t="shared" si="11"/>
        <v>780000</v>
      </c>
      <c r="Z19" s="246">
        <f t="shared" si="11"/>
        <v>0</v>
      </c>
      <c r="AA19" s="246">
        <f t="shared" si="11"/>
        <v>780000</v>
      </c>
      <c r="AB19" s="245">
        <f t="shared" si="2"/>
        <v>3710000</v>
      </c>
    </row>
    <row r="20" spans="1:28" ht="18" customHeight="1">
      <c r="A20" s="161"/>
      <c r="B20" s="244"/>
      <c r="C20" s="243"/>
      <c r="D20" s="209" t="s">
        <v>38</v>
      </c>
      <c r="E20" s="208" t="s">
        <v>39</v>
      </c>
      <c r="F20" s="208"/>
      <c r="G20" s="207" t="s">
        <v>40</v>
      </c>
      <c r="H20" s="189">
        <v>350000</v>
      </c>
      <c r="I20" s="187" t="str">
        <f t="shared" ref="I20:I26" si="13">IF($E20="","","×")</f>
        <v>×</v>
      </c>
      <c r="J20" s="188">
        <v>4</v>
      </c>
      <c r="K20" s="188" t="str">
        <f t="shared" ref="K20:K26" si="14">IF($E20="","","回")</f>
        <v>回</v>
      </c>
      <c r="L20" s="187" t="str">
        <f t="shared" ref="L20:L26" si="15">IF($E20="","","＝")</f>
        <v>＝</v>
      </c>
      <c r="M20" s="186">
        <f t="shared" ref="M20:M26" si="16">ROUNDDOWN(H20*J20,0)</f>
        <v>1400000</v>
      </c>
      <c r="N20" s="185">
        <v>30000</v>
      </c>
      <c r="O20" s="186">
        <f t="shared" ref="O20:O26" si="17">M20-N20</f>
        <v>1370000</v>
      </c>
      <c r="P20" s="297" t="s">
        <v>24</v>
      </c>
      <c r="Q20" s="294">
        <f>IF(P20="○",O20,0)</f>
        <v>1370000</v>
      </c>
      <c r="R20" s="206"/>
      <c r="S20" s="161"/>
      <c r="T20" s="112"/>
      <c r="U20" s="113"/>
      <c r="V20" s="113">
        <v>685000</v>
      </c>
      <c r="W20" s="113"/>
      <c r="X20" s="113">
        <v>685000</v>
      </c>
      <c r="Y20" s="113"/>
      <c r="Z20" s="113"/>
      <c r="AA20" s="113"/>
      <c r="AB20" s="114">
        <f t="shared" si="2"/>
        <v>1370000</v>
      </c>
    </row>
    <row r="21" spans="1:28" ht="18" customHeight="1">
      <c r="A21" s="161"/>
      <c r="B21" s="244"/>
      <c r="C21" s="243"/>
      <c r="D21" s="205" t="s">
        <v>41</v>
      </c>
      <c r="E21" s="204" t="s">
        <v>42</v>
      </c>
      <c r="F21" s="204"/>
      <c r="G21" s="203" t="s">
        <v>40</v>
      </c>
      <c r="H21" s="175">
        <v>400000</v>
      </c>
      <c r="I21" s="172" t="str">
        <f t="shared" si="13"/>
        <v>×</v>
      </c>
      <c r="J21" s="173">
        <v>6</v>
      </c>
      <c r="K21" s="173" t="str">
        <f t="shared" si="14"/>
        <v>回</v>
      </c>
      <c r="L21" s="202" t="str">
        <f t="shared" si="15"/>
        <v>＝</v>
      </c>
      <c r="M21" s="171">
        <f t="shared" si="16"/>
        <v>2400000</v>
      </c>
      <c r="N21" s="170">
        <v>60000</v>
      </c>
      <c r="O21" s="171">
        <f t="shared" si="17"/>
        <v>2340000</v>
      </c>
      <c r="P21" s="297" t="s">
        <v>24</v>
      </c>
      <c r="Q21" s="294">
        <f t="shared" ref="Q21:Q26" si="18">IF(P21="○",O21,0)</f>
        <v>2340000</v>
      </c>
      <c r="R21" s="182"/>
      <c r="S21" s="161"/>
      <c r="T21" s="115"/>
      <c r="U21" s="116"/>
      <c r="V21" s="116"/>
      <c r="W21" s="116">
        <v>780000</v>
      </c>
      <c r="X21" s="116"/>
      <c r="Y21" s="116">
        <v>780000</v>
      </c>
      <c r="Z21" s="116"/>
      <c r="AA21" s="116">
        <v>780000</v>
      </c>
      <c r="AB21" s="117">
        <f t="shared" si="2"/>
        <v>2340000</v>
      </c>
    </row>
    <row r="22" spans="1:28" ht="18" customHeight="1">
      <c r="A22" s="161"/>
      <c r="B22" s="244"/>
      <c r="C22" s="243"/>
      <c r="D22" s="205" t="s">
        <v>43</v>
      </c>
      <c r="E22" s="204"/>
      <c r="F22" s="204"/>
      <c r="G22" s="203" t="s">
        <v>44</v>
      </c>
      <c r="H22" s="175"/>
      <c r="I22" s="172" t="str">
        <f t="shared" si="13"/>
        <v/>
      </c>
      <c r="J22" s="173"/>
      <c r="K22" s="173" t="str">
        <f t="shared" si="14"/>
        <v/>
      </c>
      <c r="L22" s="202" t="str">
        <f t="shared" si="15"/>
        <v/>
      </c>
      <c r="M22" s="171">
        <f t="shared" si="16"/>
        <v>0</v>
      </c>
      <c r="N22" s="170"/>
      <c r="O22" s="171">
        <f t="shared" si="17"/>
        <v>0</v>
      </c>
      <c r="P22" s="297"/>
      <c r="Q22" s="294">
        <f t="shared" si="18"/>
        <v>0</v>
      </c>
      <c r="R22" s="182"/>
      <c r="S22" s="161"/>
      <c r="T22" s="115"/>
      <c r="U22" s="116"/>
      <c r="V22" s="116"/>
      <c r="W22" s="116"/>
      <c r="X22" s="116"/>
      <c r="Y22" s="116"/>
      <c r="Z22" s="116"/>
      <c r="AA22" s="116"/>
      <c r="AB22" s="117">
        <f t="shared" si="2"/>
        <v>0</v>
      </c>
    </row>
    <row r="23" spans="1:28" ht="18" customHeight="1">
      <c r="A23" s="161"/>
      <c r="B23" s="244"/>
      <c r="C23" s="243"/>
      <c r="D23" s="205" t="s">
        <v>45</v>
      </c>
      <c r="E23" s="204"/>
      <c r="F23" s="204"/>
      <c r="G23" s="203" t="s">
        <v>44</v>
      </c>
      <c r="H23" s="175"/>
      <c r="I23" s="172" t="str">
        <f t="shared" si="13"/>
        <v/>
      </c>
      <c r="J23" s="173"/>
      <c r="K23" s="173" t="str">
        <f t="shared" si="14"/>
        <v/>
      </c>
      <c r="L23" s="202" t="str">
        <f t="shared" si="15"/>
        <v/>
      </c>
      <c r="M23" s="171">
        <f t="shared" si="16"/>
        <v>0</v>
      </c>
      <c r="N23" s="170"/>
      <c r="O23" s="171">
        <f t="shared" si="17"/>
        <v>0</v>
      </c>
      <c r="P23" s="297"/>
      <c r="Q23" s="294">
        <f t="shared" si="18"/>
        <v>0</v>
      </c>
      <c r="R23" s="182"/>
      <c r="S23" s="161"/>
      <c r="T23" s="115"/>
      <c r="U23" s="116"/>
      <c r="V23" s="116"/>
      <c r="W23" s="116"/>
      <c r="X23" s="116"/>
      <c r="Y23" s="116"/>
      <c r="Z23" s="116"/>
      <c r="AA23" s="116"/>
      <c r="AB23" s="117">
        <f t="shared" si="2"/>
        <v>0</v>
      </c>
    </row>
    <row r="24" spans="1:28" ht="18" customHeight="1">
      <c r="A24" s="161"/>
      <c r="B24" s="244"/>
      <c r="C24" s="243"/>
      <c r="D24" s="205" t="s">
        <v>46</v>
      </c>
      <c r="E24" s="204"/>
      <c r="F24" s="204"/>
      <c r="G24" s="203" t="s">
        <v>44</v>
      </c>
      <c r="H24" s="175"/>
      <c r="I24" s="172" t="str">
        <f t="shared" si="13"/>
        <v/>
      </c>
      <c r="J24" s="173"/>
      <c r="K24" s="173" t="str">
        <f t="shared" si="14"/>
        <v/>
      </c>
      <c r="L24" s="202" t="str">
        <f t="shared" si="15"/>
        <v/>
      </c>
      <c r="M24" s="171">
        <f t="shared" si="16"/>
        <v>0</v>
      </c>
      <c r="N24" s="170"/>
      <c r="O24" s="171">
        <f t="shared" si="17"/>
        <v>0</v>
      </c>
      <c r="P24" s="297"/>
      <c r="Q24" s="294">
        <f t="shared" si="18"/>
        <v>0</v>
      </c>
      <c r="R24" s="182"/>
      <c r="S24" s="161"/>
      <c r="T24" s="115"/>
      <c r="U24" s="116"/>
      <c r="V24" s="116"/>
      <c r="W24" s="116"/>
      <c r="X24" s="116"/>
      <c r="Y24" s="116"/>
      <c r="Z24" s="116"/>
      <c r="AA24" s="116"/>
      <c r="AB24" s="117">
        <f t="shared" si="2"/>
        <v>0</v>
      </c>
    </row>
    <row r="25" spans="1:28" ht="18" customHeight="1">
      <c r="A25" s="161"/>
      <c r="B25" s="244"/>
      <c r="C25" s="243"/>
      <c r="D25" s="205" t="s">
        <v>47</v>
      </c>
      <c r="E25" s="204"/>
      <c r="F25" s="204"/>
      <c r="G25" s="203" t="s">
        <v>44</v>
      </c>
      <c r="H25" s="175"/>
      <c r="I25" s="172" t="str">
        <f t="shared" si="13"/>
        <v/>
      </c>
      <c r="J25" s="173"/>
      <c r="K25" s="173" t="str">
        <f t="shared" si="14"/>
        <v/>
      </c>
      <c r="L25" s="202" t="str">
        <f t="shared" si="15"/>
        <v/>
      </c>
      <c r="M25" s="171">
        <f t="shared" si="16"/>
        <v>0</v>
      </c>
      <c r="N25" s="170"/>
      <c r="O25" s="171">
        <f t="shared" si="17"/>
        <v>0</v>
      </c>
      <c r="P25" s="297"/>
      <c r="Q25" s="294">
        <f t="shared" si="18"/>
        <v>0</v>
      </c>
      <c r="R25" s="182"/>
      <c r="S25" s="161"/>
      <c r="T25" s="115"/>
      <c r="U25" s="116"/>
      <c r="V25" s="116"/>
      <c r="W25" s="116"/>
      <c r="X25" s="116"/>
      <c r="Y25" s="116"/>
      <c r="Z25" s="116"/>
      <c r="AA25" s="116"/>
      <c r="AB25" s="117">
        <f t="shared" si="2"/>
        <v>0</v>
      </c>
    </row>
    <row r="26" spans="1:28" ht="18" customHeight="1">
      <c r="A26" s="161"/>
      <c r="B26" s="244"/>
      <c r="C26" s="243"/>
      <c r="D26" s="205" t="s">
        <v>48</v>
      </c>
      <c r="E26" s="204"/>
      <c r="F26" s="204"/>
      <c r="G26" s="203" t="s">
        <v>44</v>
      </c>
      <c r="H26" s="175"/>
      <c r="I26" s="172" t="str">
        <f t="shared" si="13"/>
        <v/>
      </c>
      <c r="J26" s="173"/>
      <c r="K26" s="173" t="str">
        <f t="shared" si="14"/>
        <v/>
      </c>
      <c r="L26" s="202" t="str">
        <f t="shared" si="15"/>
        <v/>
      </c>
      <c r="M26" s="171">
        <f t="shared" si="16"/>
        <v>0</v>
      </c>
      <c r="N26" s="170"/>
      <c r="O26" s="171">
        <f t="shared" si="17"/>
        <v>0</v>
      </c>
      <c r="P26" s="297"/>
      <c r="Q26" s="294">
        <f t="shared" si="18"/>
        <v>0</v>
      </c>
      <c r="R26" s="182"/>
      <c r="S26" s="161"/>
      <c r="T26" s="115"/>
      <c r="U26" s="116"/>
      <c r="V26" s="116"/>
      <c r="W26" s="116"/>
      <c r="X26" s="116"/>
      <c r="Y26" s="116"/>
      <c r="Z26" s="116"/>
      <c r="AA26" s="116"/>
      <c r="AB26" s="117">
        <f t="shared" si="2"/>
        <v>0</v>
      </c>
    </row>
    <row r="27" spans="1:28" ht="18" customHeight="1">
      <c r="A27" s="161"/>
      <c r="B27" s="235"/>
      <c r="C27" s="310" t="s">
        <v>49</v>
      </c>
      <c r="D27" s="311"/>
      <c r="E27" s="311"/>
      <c r="F27" s="311" t="s">
        <v>175</v>
      </c>
      <c r="G27" s="312"/>
      <c r="H27" s="233"/>
      <c r="I27" s="234"/>
      <c r="J27" s="234"/>
      <c r="K27" s="234"/>
      <c r="L27" s="233"/>
      <c r="M27" s="231">
        <f>SUBTOTAL(9,M28:M30)</f>
        <v>150000</v>
      </c>
      <c r="N27" s="232"/>
      <c r="O27" s="231">
        <f>ROUNDDOWN(SUBTOTAL(9,O28:O30),0)</f>
        <v>150000</v>
      </c>
      <c r="P27" s="293"/>
      <c r="Q27" s="293">
        <f>SUBTOTAL(9,Q28:Q30)</f>
        <v>150000</v>
      </c>
      <c r="R27" s="230">
        <f>ROUNDDOWN(Q27/3,0)*IF($B$5="中小企業（補助率2/3）",2,1)</f>
        <v>100000</v>
      </c>
      <c r="S27" s="161"/>
      <c r="T27" s="229">
        <f t="shared" ref="T27:AA27" si="19">ROUNDDOWN(SUBTOTAL(9,T28:T30),0)</f>
        <v>0</v>
      </c>
      <c r="U27" s="228">
        <f t="shared" ref="U27" si="20">ROUNDDOWN(SUBTOTAL(9,U28:U30),0)</f>
        <v>150000</v>
      </c>
      <c r="V27" s="228">
        <f t="shared" si="19"/>
        <v>0</v>
      </c>
      <c r="W27" s="228">
        <f t="shared" si="19"/>
        <v>0</v>
      </c>
      <c r="X27" s="228">
        <f t="shared" si="19"/>
        <v>0</v>
      </c>
      <c r="Y27" s="228">
        <f t="shared" si="19"/>
        <v>0</v>
      </c>
      <c r="Z27" s="228">
        <f t="shared" si="19"/>
        <v>0</v>
      </c>
      <c r="AA27" s="228">
        <f t="shared" si="19"/>
        <v>0</v>
      </c>
      <c r="AB27" s="227">
        <f t="shared" si="2"/>
        <v>150000</v>
      </c>
    </row>
    <row r="28" spans="1:28" ht="18" customHeight="1">
      <c r="A28" s="161"/>
      <c r="B28" s="244"/>
      <c r="C28" s="243"/>
      <c r="D28" s="308" t="s">
        <v>50</v>
      </c>
      <c r="E28" s="305" t="s">
        <v>177</v>
      </c>
      <c r="F28" s="305" t="s">
        <v>174</v>
      </c>
      <c r="G28" s="309" t="s">
        <v>51</v>
      </c>
      <c r="H28" s="189">
        <v>150000</v>
      </c>
      <c r="I28" s="187" t="str">
        <f>IF($E28="","","×")</f>
        <v>×</v>
      </c>
      <c r="J28" s="188">
        <v>1</v>
      </c>
      <c r="K28" s="188" t="str">
        <f>IF($E28="","","回")</f>
        <v>回</v>
      </c>
      <c r="L28" s="187" t="str">
        <f>IF($E28="","","＝")</f>
        <v>＝</v>
      </c>
      <c r="M28" s="186">
        <f>ROUNDDOWN(H28*J28,0)</f>
        <v>150000</v>
      </c>
      <c r="N28" s="185">
        <v>0</v>
      </c>
      <c r="O28" s="186">
        <f>M28-N28</f>
        <v>150000</v>
      </c>
      <c r="P28" s="297" t="s">
        <v>24</v>
      </c>
      <c r="Q28" s="294">
        <f>IF(P28="○",O28,0)</f>
        <v>150000</v>
      </c>
      <c r="R28" s="182"/>
      <c r="S28" s="161"/>
      <c r="T28" s="112"/>
      <c r="U28" s="113">
        <v>150000</v>
      </c>
      <c r="V28" s="113"/>
      <c r="W28" s="113"/>
      <c r="X28" s="113"/>
      <c r="Y28" s="113"/>
      <c r="Z28" s="113"/>
      <c r="AA28" s="113"/>
      <c r="AB28" s="114">
        <f t="shared" si="2"/>
        <v>150000</v>
      </c>
    </row>
    <row r="29" spans="1:28" ht="18" customHeight="1">
      <c r="A29" s="161"/>
      <c r="B29" s="244"/>
      <c r="C29" s="243"/>
      <c r="D29" s="178" t="s">
        <v>52</v>
      </c>
      <c r="E29" s="177"/>
      <c r="F29" s="177"/>
      <c r="G29" s="176" t="s">
        <v>53</v>
      </c>
      <c r="H29" s="175"/>
      <c r="I29" s="172" t="str">
        <f>IF($E29="","","×")</f>
        <v/>
      </c>
      <c r="J29" s="173"/>
      <c r="K29" s="173" t="str">
        <f>IF($E29="","","回")</f>
        <v/>
      </c>
      <c r="L29" s="172" t="str">
        <f>IF($E29="","","＝")</f>
        <v/>
      </c>
      <c r="M29" s="171">
        <f>ROUNDDOWN(H29*J29,0)</f>
        <v>0</v>
      </c>
      <c r="N29" s="170"/>
      <c r="O29" s="171">
        <f>M29-N29</f>
        <v>0</v>
      </c>
      <c r="P29" s="297"/>
      <c r="Q29" s="294">
        <f t="shared" ref="Q29:Q30" si="21">IF(P29="○",O29,0)</f>
        <v>0</v>
      </c>
      <c r="R29" s="182"/>
      <c r="S29" s="161"/>
      <c r="T29" s="115"/>
      <c r="U29" s="116"/>
      <c r="V29" s="116"/>
      <c r="W29" s="116"/>
      <c r="X29" s="116"/>
      <c r="Y29" s="116"/>
      <c r="Z29" s="116"/>
      <c r="AA29" s="116"/>
      <c r="AB29" s="117">
        <f t="shared" si="2"/>
        <v>0</v>
      </c>
    </row>
    <row r="30" spans="1:28" ht="18" customHeight="1">
      <c r="A30" s="161"/>
      <c r="B30" s="244"/>
      <c r="C30" s="243"/>
      <c r="D30" s="178" t="s">
        <v>54</v>
      </c>
      <c r="E30" s="177"/>
      <c r="F30" s="177"/>
      <c r="G30" s="176" t="s">
        <v>53</v>
      </c>
      <c r="H30" s="175"/>
      <c r="I30" s="172" t="str">
        <f>IF($E30="","","×")</f>
        <v/>
      </c>
      <c r="J30" s="173"/>
      <c r="K30" s="173" t="str">
        <f>IF($E30="","","回")</f>
        <v/>
      </c>
      <c r="L30" s="172" t="str">
        <f>IF($E30="","","＝")</f>
        <v/>
      </c>
      <c r="M30" s="171">
        <f>ROUNDDOWN(H30*J30,0)</f>
        <v>0</v>
      </c>
      <c r="N30" s="170"/>
      <c r="O30" s="171">
        <f>M30-N30</f>
        <v>0</v>
      </c>
      <c r="P30" s="297"/>
      <c r="Q30" s="294">
        <f t="shared" si="21"/>
        <v>0</v>
      </c>
      <c r="R30" s="182"/>
      <c r="S30" s="161"/>
      <c r="T30" s="118"/>
      <c r="U30" s="119"/>
      <c r="V30" s="119"/>
      <c r="W30" s="119"/>
      <c r="X30" s="119"/>
      <c r="Y30" s="119"/>
      <c r="Z30" s="119"/>
      <c r="AA30" s="119"/>
      <c r="AB30" s="120">
        <f t="shared" si="2"/>
        <v>0</v>
      </c>
    </row>
    <row r="31" spans="1:28" ht="18" customHeight="1">
      <c r="A31" s="161"/>
      <c r="B31" s="235"/>
      <c r="C31" s="310" t="s">
        <v>55</v>
      </c>
      <c r="D31" s="311"/>
      <c r="E31" s="311"/>
      <c r="F31" s="311"/>
      <c r="G31" s="312"/>
      <c r="H31" s="233"/>
      <c r="I31" s="234"/>
      <c r="J31" s="234"/>
      <c r="K31" s="234"/>
      <c r="L31" s="233"/>
      <c r="M31" s="231">
        <f>SUBTOTAL(9,M32:M34)</f>
        <v>0</v>
      </c>
      <c r="N31" s="232"/>
      <c r="O31" s="231">
        <f>ROUNDDOWN(SUBTOTAL(9,O32:O34),0)</f>
        <v>0</v>
      </c>
      <c r="P31" s="293"/>
      <c r="Q31" s="293">
        <f>SUBTOTAL(9,Q32:Q34)</f>
        <v>0</v>
      </c>
      <c r="R31" s="230">
        <f>ROUNDDOWN(Q31/3,0)*IF($B$5="中小企業（補助率2/3）",2,1)</f>
        <v>0</v>
      </c>
      <c r="S31" s="161"/>
      <c r="T31" s="229">
        <f t="shared" ref="T31:AA31" si="22">ROUNDDOWN(SUBTOTAL(9,T32:T34),0)</f>
        <v>0</v>
      </c>
      <c r="U31" s="228">
        <f t="shared" ref="U31" si="23">ROUNDDOWN(SUBTOTAL(9,U32:U34),0)</f>
        <v>0</v>
      </c>
      <c r="V31" s="228">
        <f t="shared" si="22"/>
        <v>0</v>
      </c>
      <c r="W31" s="228">
        <f t="shared" si="22"/>
        <v>0</v>
      </c>
      <c r="X31" s="228">
        <f t="shared" si="22"/>
        <v>0</v>
      </c>
      <c r="Y31" s="228">
        <f t="shared" si="22"/>
        <v>0</v>
      </c>
      <c r="Z31" s="228">
        <f t="shared" si="22"/>
        <v>0</v>
      </c>
      <c r="AA31" s="228">
        <f t="shared" si="22"/>
        <v>0</v>
      </c>
      <c r="AB31" s="227">
        <f t="shared" si="2"/>
        <v>0</v>
      </c>
    </row>
    <row r="32" spans="1:28" ht="18" customHeight="1">
      <c r="A32" s="161"/>
      <c r="B32" s="244"/>
      <c r="C32" s="243"/>
      <c r="D32" s="308" t="s">
        <v>56</v>
      </c>
      <c r="E32" s="305"/>
      <c r="F32" s="305"/>
      <c r="G32" s="309" t="s">
        <v>53</v>
      </c>
      <c r="H32" s="189"/>
      <c r="I32" s="187" t="str">
        <f>IF($E32="","","×")</f>
        <v/>
      </c>
      <c r="J32" s="188"/>
      <c r="K32" s="188"/>
      <c r="L32" s="187" t="str">
        <f>IF($E32="","","＝")</f>
        <v/>
      </c>
      <c r="M32" s="186">
        <f>ROUNDDOWN(H32*J32,0)</f>
        <v>0</v>
      </c>
      <c r="N32" s="185"/>
      <c r="O32" s="186">
        <f>M32-N32</f>
        <v>0</v>
      </c>
      <c r="P32" s="297"/>
      <c r="Q32" s="294">
        <f>IF(P32="○",O32,0)</f>
        <v>0</v>
      </c>
      <c r="R32" s="182"/>
      <c r="S32" s="161"/>
      <c r="T32" s="112"/>
      <c r="U32" s="113"/>
      <c r="V32" s="113"/>
      <c r="W32" s="113"/>
      <c r="X32" s="113"/>
      <c r="Y32" s="113"/>
      <c r="Z32" s="113"/>
      <c r="AA32" s="113"/>
      <c r="AB32" s="114">
        <f t="shared" si="2"/>
        <v>0</v>
      </c>
    </row>
    <row r="33" spans="1:28" ht="18" customHeight="1">
      <c r="A33" s="161"/>
      <c r="B33" s="244"/>
      <c r="C33" s="243"/>
      <c r="D33" s="178" t="s">
        <v>57</v>
      </c>
      <c r="E33" s="177"/>
      <c r="F33" s="177"/>
      <c r="G33" s="176" t="s">
        <v>53</v>
      </c>
      <c r="H33" s="175"/>
      <c r="I33" s="172" t="str">
        <f>IF($E33="","","×")</f>
        <v/>
      </c>
      <c r="J33" s="173"/>
      <c r="K33" s="173"/>
      <c r="L33" s="172" t="str">
        <f>IF($E33="","","＝")</f>
        <v/>
      </c>
      <c r="M33" s="171">
        <f>ROUNDDOWN(H33*J33,0)</f>
        <v>0</v>
      </c>
      <c r="N33" s="170"/>
      <c r="O33" s="171">
        <f>M33-N33</f>
        <v>0</v>
      </c>
      <c r="P33" s="297"/>
      <c r="Q33" s="294">
        <f t="shared" ref="Q33:Q34" si="24">IF(P33="○",O33,0)</f>
        <v>0</v>
      </c>
      <c r="R33" s="182"/>
      <c r="S33" s="161"/>
      <c r="T33" s="115"/>
      <c r="U33" s="116"/>
      <c r="V33" s="116"/>
      <c r="W33" s="116"/>
      <c r="X33" s="116"/>
      <c r="Y33" s="116"/>
      <c r="Z33" s="116"/>
      <c r="AA33" s="116"/>
      <c r="AB33" s="117">
        <f t="shared" si="2"/>
        <v>0</v>
      </c>
    </row>
    <row r="34" spans="1:28" ht="18" customHeight="1">
      <c r="A34" s="161"/>
      <c r="B34" s="244"/>
      <c r="C34" s="243"/>
      <c r="D34" s="178" t="s">
        <v>58</v>
      </c>
      <c r="E34" s="177"/>
      <c r="F34" s="177"/>
      <c r="G34" s="176" t="s">
        <v>53</v>
      </c>
      <c r="H34" s="175"/>
      <c r="I34" s="172" t="str">
        <f>IF($E34="","","×")</f>
        <v/>
      </c>
      <c r="J34" s="173"/>
      <c r="K34" s="173"/>
      <c r="L34" s="172" t="str">
        <f>IF($E34="","","＝")</f>
        <v/>
      </c>
      <c r="M34" s="171">
        <f>ROUNDDOWN(H34*J34,0)</f>
        <v>0</v>
      </c>
      <c r="N34" s="170"/>
      <c r="O34" s="171">
        <f>M34-N34</f>
        <v>0</v>
      </c>
      <c r="P34" s="297"/>
      <c r="Q34" s="294">
        <f t="shared" si="24"/>
        <v>0</v>
      </c>
      <c r="R34" s="182"/>
      <c r="S34" s="161"/>
      <c r="T34" s="118"/>
      <c r="U34" s="119"/>
      <c r="V34" s="119"/>
      <c r="W34" s="119"/>
      <c r="X34" s="119"/>
      <c r="Y34" s="119"/>
      <c r="Z34" s="119"/>
      <c r="AA34" s="119"/>
      <c r="AB34" s="120">
        <f t="shared" si="2"/>
        <v>0</v>
      </c>
    </row>
    <row r="35" spans="1:28" ht="18" customHeight="1">
      <c r="A35" s="161"/>
      <c r="B35" s="235"/>
      <c r="C35" s="320" t="s">
        <v>59</v>
      </c>
      <c r="D35" s="321"/>
      <c r="E35" s="306"/>
      <c r="F35" s="306" t="s">
        <v>175</v>
      </c>
      <c r="G35" s="307"/>
      <c r="H35" s="233"/>
      <c r="I35" s="234"/>
      <c r="J35" s="234"/>
      <c r="K35" s="234"/>
      <c r="L35" s="233"/>
      <c r="M35" s="231">
        <f>SUBTOTAL(9,M36:M40)</f>
        <v>480000</v>
      </c>
      <c r="N35" s="232"/>
      <c r="O35" s="231">
        <f>ROUNDDOWN(SUBTOTAL(9,O36:O40),0)</f>
        <v>442500</v>
      </c>
      <c r="P35" s="293"/>
      <c r="Q35" s="293">
        <f>SUBTOTAL(9,Q36:Q40)</f>
        <v>442500</v>
      </c>
      <c r="R35" s="230">
        <f>ROUNDDOWN(Q35/3,0)*IF($B$5="中小企業（補助率2/3）",2,1)</f>
        <v>295000</v>
      </c>
      <c r="S35" s="161"/>
      <c r="T35" s="229">
        <f t="shared" ref="T35:AA35" si="25">ROUNDDOWN(SUBTOTAL(9,T36:T40),0)</f>
        <v>442500</v>
      </c>
      <c r="U35" s="228">
        <f t="shared" ref="U35" si="26">ROUNDDOWN(SUBTOTAL(9,U36:U40),0)</f>
        <v>0</v>
      </c>
      <c r="V35" s="228">
        <f t="shared" si="25"/>
        <v>0</v>
      </c>
      <c r="W35" s="228">
        <f t="shared" si="25"/>
        <v>0</v>
      </c>
      <c r="X35" s="228">
        <f t="shared" si="25"/>
        <v>0</v>
      </c>
      <c r="Y35" s="228">
        <f t="shared" si="25"/>
        <v>0</v>
      </c>
      <c r="Z35" s="228">
        <f t="shared" si="25"/>
        <v>0</v>
      </c>
      <c r="AA35" s="228">
        <f t="shared" si="25"/>
        <v>0</v>
      </c>
      <c r="AB35" s="227">
        <f t="shared" si="2"/>
        <v>442500</v>
      </c>
    </row>
    <row r="36" spans="1:28" ht="18" customHeight="1">
      <c r="A36" s="161"/>
      <c r="B36" s="244"/>
      <c r="C36" s="243"/>
      <c r="D36" s="191" t="s">
        <v>60</v>
      </c>
      <c r="E36" s="190" t="s">
        <v>61</v>
      </c>
      <c r="F36" s="190" t="s">
        <v>171</v>
      </c>
      <c r="G36" s="226" t="s">
        <v>62</v>
      </c>
      <c r="H36" s="189">
        <v>25000</v>
      </c>
      <c r="I36" s="187" t="str">
        <f>IF($E36="","","×")</f>
        <v>×</v>
      </c>
      <c r="J36" s="188">
        <v>6</v>
      </c>
      <c r="K36" s="188" t="s">
        <v>63</v>
      </c>
      <c r="L36" s="187" t="str">
        <f>IF($E36="","","＝")</f>
        <v>＝</v>
      </c>
      <c r="M36" s="186">
        <f>ROUNDDOWN(H36*J36,0)</f>
        <v>150000</v>
      </c>
      <c r="N36" s="185">
        <v>7500</v>
      </c>
      <c r="O36" s="186">
        <f>M36-N36</f>
        <v>142500</v>
      </c>
      <c r="P36" s="297" t="s">
        <v>24</v>
      </c>
      <c r="Q36" s="294">
        <f>IF(P36="○",O36,0)</f>
        <v>142500</v>
      </c>
      <c r="R36" s="182"/>
      <c r="S36" s="161"/>
      <c r="T36" s="112">
        <v>142500</v>
      </c>
      <c r="U36" s="113"/>
      <c r="V36" s="113"/>
      <c r="W36" s="113"/>
      <c r="X36" s="113"/>
      <c r="Y36" s="113"/>
      <c r="Z36" s="113"/>
      <c r="AA36" s="113"/>
      <c r="AB36" s="114">
        <f t="shared" si="2"/>
        <v>142500</v>
      </c>
    </row>
    <row r="37" spans="1:28" ht="18" customHeight="1">
      <c r="A37" s="161"/>
      <c r="B37" s="244"/>
      <c r="C37" s="243"/>
      <c r="D37" s="178" t="s">
        <v>64</v>
      </c>
      <c r="E37" s="177" t="s">
        <v>65</v>
      </c>
      <c r="F37" s="177" t="s">
        <v>174</v>
      </c>
      <c r="G37" s="176" t="s">
        <v>66</v>
      </c>
      <c r="H37" s="175">
        <v>110000</v>
      </c>
      <c r="I37" s="172" t="str">
        <f>IF($E37="","","×")</f>
        <v>×</v>
      </c>
      <c r="J37" s="173">
        <v>3</v>
      </c>
      <c r="K37" s="173" t="s">
        <v>63</v>
      </c>
      <c r="L37" s="172" t="str">
        <f>IF($E37="","","＝")</f>
        <v>＝</v>
      </c>
      <c r="M37" s="171">
        <f>ROUNDDOWN(H37*J37,0)</f>
        <v>330000</v>
      </c>
      <c r="N37" s="170">
        <v>30000</v>
      </c>
      <c r="O37" s="171">
        <f>M37-N37</f>
        <v>300000</v>
      </c>
      <c r="P37" s="297" t="s">
        <v>24</v>
      </c>
      <c r="Q37" s="294">
        <f t="shared" ref="Q37:Q40" si="27">IF(P37="○",O37,0)</f>
        <v>300000</v>
      </c>
      <c r="R37" s="182"/>
      <c r="S37" s="161"/>
      <c r="T37" s="115">
        <v>300000</v>
      </c>
      <c r="U37" s="116"/>
      <c r="V37" s="116"/>
      <c r="W37" s="116"/>
      <c r="X37" s="116"/>
      <c r="Y37" s="116"/>
      <c r="Z37" s="116"/>
      <c r="AA37" s="116"/>
      <c r="AB37" s="117">
        <f t="shared" si="2"/>
        <v>300000</v>
      </c>
    </row>
    <row r="38" spans="1:28" ht="18" customHeight="1">
      <c r="A38" s="161"/>
      <c r="B38" s="244"/>
      <c r="C38" s="243"/>
      <c r="D38" s="178" t="s">
        <v>67</v>
      </c>
      <c r="E38" s="177"/>
      <c r="F38" s="177"/>
      <c r="G38" s="176" t="s">
        <v>53</v>
      </c>
      <c r="H38" s="175"/>
      <c r="I38" s="172" t="str">
        <f>IF($E38="","","×")</f>
        <v/>
      </c>
      <c r="J38" s="173"/>
      <c r="K38" s="173"/>
      <c r="L38" s="172" t="str">
        <f>IF($E38="","","＝")</f>
        <v/>
      </c>
      <c r="M38" s="171">
        <f>ROUNDDOWN(H38*J38,0)</f>
        <v>0</v>
      </c>
      <c r="N38" s="170"/>
      <c r="O38" s="171">
        <f>M38-N38</f>
        <v>0</v>
      </c>
      <c r="P38" s="297"/>
      <c r="Q38" s="294">
        <f t="shared" si="27"/>
        <v>0</v>
      </c>
      <c r="R38" s="182"/>
      <c r="S38" s="161"/>
      <c r="T38" s="115"/>
      <c r="U38" s="116"/>
      <c r="V38" s="116"/>
      <c r="W38" s="116"/>
      <c r="X38" s="116"/>
      <c r="Y38" s="116"/>
      <c r="Z38" s="116"/>
      <c r="AA38" s="116"/>
      <c r="AB38" s="117">
        <f t="shared" si="2"/>
        <v>0</v>
      </c>
    </row>
    <row r="39" spans="1:28" ht="18" customHeight="1">
      <c r="A39" s="161"/>
      <c r="B39" s="244"/>
      <c r="C39" s="243"/>
      <c r="D39" s="178" t="s">
        <v>68</v>
      </c>
      <c r="E39" s="177"/>
      <c r="F39" s="177"/>
      <c r="G39" s="176" t="s">
        <v>53</v>
      </c>
      <c r="H39" s="175"/>
      <c r="I39" s="172" t="str">
        <f>IF($E39="","","×")</f>
        <v/>
      </c>
      <c r="J39" s="173"/>
      <c r="K39" s="173"/>
      <c r="L39" s="172" t="str">
        <f>IF($E39="","","＝")</f>
        <v/>
      </c>
      <c r="M39" s="171">
        <f>ROUNDDOWN(H39*J39,0)</f>
        <v>0</v>
      </c>
      <c r="N39" s="170"/>
      <c r="O39" s="171">
        <f>M39-N39</f>
        <v>0</v>
      </c>
      <c r="P39" s="297"/>
      <c r="Q39" s="294">
        <f t="shared" si="27"/>
        <v>0</v>
      </c>
      <c r="R39" s="182"/>
      <c r="S39" s="161"/>
      <c r="T39" s="115"/>
      <c r="U39" s="116"/>
      <c r="V39" s="116"/>
      <c r="W39" s="116"/>
      <c r="X39" s="116"/>
      <c r="Y39" s="116"/>
      <c r="Z39" s="116"/>
      <c r="AA39" s="116"/>
      <c r="AB39" s="117">
        <f t="shared" si="2"/>
        <v>0</v>
      </c>
    </row>
    <row r="40" spans="1:28" ht="18" customHeight="1">
      <c r="A40" s="161"/>
      <c r="B40" s="244"/>
      <c r="C40" s="243"/>
      <c r="D40" s="178" t="s">
        <v>69</v>
      </c>
      <c r="E40" s="177"/>
      <c r="F40" s="177"/>
      <c r="G40" s="176" t="s">
        <v>53</v>
      </c>
      <c r="H40" s="175"/>
      <c r="I40" s="172" t="str">
        <f>IF($E40="","","×")</f>
        <v/>
      </c>
      <c r="J40" s="173"/>
      <c r="K40" s="173"/>
      <c r="L40" s="172" t="str">
        <f>IF($E40="","","＝")</f>
        <v/>
      </c>
      <c r="M40" s="171">
        <f>ROUNDDOWN(H40*J40,0)</f>
        <v>0</v>
      </c>
      <c r="N40" s="170"/>
      <c r="O40" s="171">
        <f>M40-N40</f>
        <v>0</v>
      </c>
      <c r="P40" s="297"/>
      <c r="Q40" s="294">
        <f t="shared" si="27"/>
        <v>0</v>
      </c>
      <c r="R40" s="182"/>
      <c r="S40" s="161"/>
      <c r="T40" s="115"/>
      <c r="U40" s="116"/>
      <c r="V40" s="116"/>
      <c r="W40" s="116"/>
      <c r="X40" s="116"/>
      <c r="Y40" s="116"/>
      <c r="Z40" s="116"/>
      <c r="AA40" s="116"/>
      <c r="AB40" s="117">
        <f t="shared" si="2"/>
        <v>0</v>
      </c>
    </row>
    <row r="41" spans="1:28" ht="18" customHeight="1">
      <c r="A41" s="161"/>
      <c r="B41" s="235"/>
      <c r="C41" s="313" t="s">
        <v>70</v>
      </c>
      <c r="D41" s="306"/>
      <c r="E41" s="306"/>
      <c r="F41" s="306" t="s">
        <v>175</v>
      </c>
      <c r="G41" s="307"/>
      <c r="H41" s="233"/>
      <c r="I41" s="234"/>
      <c r="J41" s="234"/>
      <c r="K41" s="234"/>
      <c r="L41" s="233"/>
      <c r="M41" s="231">
        <f>SUBTOTAL(9,M42:M44)</f>
        <v>50000</v>
      </c>
      <c r="N41" s="232"/>
      <c r="O41" s="231">
        <f>ROUNDDOWN(SUBTOTAL(9,O42:O44),0)</f>
        <v>50000</v>
      </c>
      <c r="P41" s="293"/>
      <c r="Q41" s="293">
        <f>SUBTOTAL(9,Q42:Q44)</f>
        <v>0</v>
      </c>
      <c r="R41" s="230">
        <f>ROUNDDOWN(Q41/3,0)*IF($B$5="中小企業（補助率2/3）",2,1)</f>
        <v>0</v>
      </c>
      <c r="S41" s="161"/>
      <c r="T41" s="229">
        <f t="shared" ref="T41:AA41" si="28">ROUNDDOWN(SUBTOTAL(9,T42:T44),0)</f>
        <v>0</v>
      </c>
      <c r="U41" s="228">
        <f t="shared" ref="U41" si="29">ROUNDDOWN(SUBTOTAL(9,U42:U44),0)</f>
        <v>0</v>
      </c>
      <c r="V41" s="228">
        <f t="shared" si="28"/>
        <v>0</v>
      </c>
      <c r="W41" s="228">
        <f t="shared" si="28"/>
        <v>0</v>
      </c>
      <c r="X41" s="228">
        <f t="shared" si="28"/>
        <v>0</v>
      </c>
      <c r="Y41" s="228">
        <f t="shared" si="28"/>
        <v>0</v>
      </c>
      <c r="Z41" s="228">
        <f t="shared" si="28"/>
        <v>0</v>
      </c>
      <c r="AA41" s="228">
        <f t="shared" si="28"/>
        <v>0</v>
      </c>
      <c r="AB41" s="227">
        <f t="shared" si="2"/>
        <v>0</v>
      </c>
    </row>
    <row r="42" spans="1:28" ht="18" customHeight="1">
      <c r="A42" s="161"/>
      <c r="B42" s="244"/>
      <c r="C42" s="243"/>
      <c r="D42" s="191" t="s">
        <v>71</v>
      </c>
      <c r="E42" s="190" t="s">
        <v>72</v>
      </c>
      <c r="F42" s="190" t="s">
        <v>174</v>
      </c>
      <c r="G42" s="226" t="s">
        <v>73</v>
      </c>
      <c r="H42" s="189">
        <v>50000</v>
      </c>
      <c r="I42" s="187" t="str">
        <f>IF($E42="","","×")</f>
        <v>×</v>
      </c>
      <c r="J42" s="188">
        <v>1</v>
      </c>
      <c r="K42" s="188" t="s">
        <v>74</v>
      </c>
      <c r="L42" s="187" t="str">
        <f>IF($E42="","","＝")</f>
        <v>＝</v>
      </c>
      <c r="M42" s="186">
        <f>ROUNDDOWN(H42*J42,0)</f>
        <v>50000</v>
      </c>
      <c r="N42" s="185">
        <v>0</v>
      </c>
      <c r="O42" s="186">
        <f>M42-N42</f>
        <v>50000</v>
      </c>
      <c r="P42" s="297" t="s">
        <v>33</v>
      </c>
      <c r="Q42" s="294">
        <f>IF(P42="○",O42,0)</f>
        <v>0</v>
      </c>
      <c r="R42" s="182"/>
      <c r="S42" s="161"/>
      <c r="T42" s="112"/>
      <c r="U42" s="113"/>
      <c r="V42" s="113"/>
      <c r="W42" s="113">
        <v>0</v>
      </c>
      <c r="X42" s="113"/>
      <c r="Y42" s="113"/>
      <c r="Z42" s="113"/>
      <c r="AA42" s="113"/>
      <c r="AB42" s="114">
        <f t="shared" ref="AB42:AB73" si="30">IF(Q42=SUM(T42:AA42),SUM(T42:AA42),"合計額相違")</f>
        <v>0</v>
      </c>
    </row>
    <row r="43" spans="1:28" ht="18" customHeight="1">
      <c r="A43" s="161"/>
      <c r="B43" s="244"/>
      <c r="C43" s="243"/>
      <c r="D43" s="178" t="s">
        <v>75</v>
      </c>
      <c r="E43" s="177"/>
      <c r="F43" s="177"/>
      <c r="G43" s="176" t="s">
        <v>53</v>
      </c>
      <c r="H43" s="175"/>
      <c r="I43" s="172" t="str">
        <f>IF($E43="","","×")</f>
        <v/>
      </c>
      <c r="J43" s="173"/>
      <c r="K43" s="173"/>
      <c r="L43" s="172" t="str">
        <f>IF($E43="","","＝")</f>
        <v/>
      </c>
      <c r="M43" s="171">
        <f>ROUNDDOWN(H43*J43,0)</f>
        <v>0</v>
      </c>
      <c r="N43" s="170"/>
      <c r="O43" s="171">
        <f>M43-N43</f>
        <v>0</v>
      </c>
      <c r="P43" s="297"/>
      <c r="Q43" s="294">
        <f t="shared" ref="Q43:Q44" si="31">IF(P43="○",O43,0)</f>
        <v>0</v>
      </c>
      <c r="R43" s="182"/>
      <c r="S43" s="161"/>
      <c r="T43" s="115"/>
      <c r="U43" s="116"/>
      <c r="V43" s="116"/>
      <c r="W43" s="116"/>
      <c r="X43" s="116"/>
      <c r="Y43" s="116"/>
      <c r="Z43" s="116"/>
      <c r="AA43" s="116"/>
      <c r="AB43" s="117">
        <f t="shared" si="30"/>
        <v>0</v>
      </c>
    </row>
    <row r="44" spans="1:28" ht="18" customHeight="1">
      <c r="A44" s="161"/>
      <c r="B44" s="244"/>
      <c r="C44" s="243"/>
      <c r="D44" s="178" t="s">
        <v>76</v>
      </c>
      <c r="E44" s="177"/>
      <c r="F44" s="177"/>
      <c r="G44" s="176" t="s">
        <v>53</v>
      </c>
      <c r="H44" s="175"/>
      <c r="I44" s="172" t="str">
        <f>IF($E44="","","×")</f>
        <v/>
      </c>
      <c r="J44" s="173"/>
      <c r="K44" s="173"/>
      <c r="L44" s="172" t="str">
        <f>IF($E44="","","＝")</f>
        <v/>
      </c>
      <c r="M44" s="171">
        <f>ROUNDDOWN(H44*J44,0)</f>
        <v>0</v>
      </c>
      <c r="N44" s="170"/>
      <c r="O44" s="171">
        <f>M44-N44</f>
        <v>0</v>
      </c>
      <c r="P44" s="297"/>
      <c r="Q44" s="294">
        <f t="shared" si="31"/>
        <v>0</v>
      </c>
      <c r="R44" s="182"/>
      <c r="S44" s="161"/>
      <c r="T44" s="118"/>
      <c r="U44" s="119"/>
      <c r="V44" s="119"/>
      <c r="W44" s="119"/>
      <c r="X44" s="119"/>
      <c r="Y44" s="119"/>
      <c r="Z44" s="119"/>
      <c r="AA44" s="119"/>
      <c r="AB44" s="120">
        <f t="shared" si="30"/>
        <v>0</v>
      </c>
    </row>
    <row r="45" spans="1:28" ht="18" customHeight="1">
      <c r="A45" s="161"/>
      <c r="B45" s="235"/>
      <c r="C45" s="313" t="s">
        <v>77</v>
      </c>
      <c r="D45" s="306"/>
      <c r="E45" s="306"/>
      <c r="F45" s="306" t="s">
        <v>175</v>
      </c>
      <c r="G45" s="307"/>
      <c r="H45" s="233"/>
      <c r="I45" s="234"/>
      <c r="J45" s="234"/>
      <c r="K45" s="234"/>
      <c r="L45" s="233"/>
      <c r="M45" s="231">
        <f>SUBTOTAL(9,M46:M50)</f>
        <v>0</v>
      </c>
      <c r="N45" s="232"/>
      <c r="O45" s="231">
        <f>ROUNDDOWN(SUBTOTAL(9,O46:O50),0)</f>
        <v>0</v>
      </c>
      <c r="P45" s="293"/>
      <c r="Q45" s="293">
        <f>SUBTOTAL(9,Q46:Q50)</f>
        <v>0</v>
      </c>
      <c r="R45" s="230">
        <f>ROUNDDOWN(Q45/3,0)*IF($B$5="中小企業（補助率2/3）",2,1)</f>
        <v>0</v>
      </c>
      <c r="S45" s="161"/>
      <c r="T45" s="229">
        <f t="shared" ref="T45:AA45" si="32">ROUNDDOWN(SUBTOTAL(9,T46:T50),0)</f>
        <v>0</v>
      </c>
      <c r="U45" s="228">
        <f t="shared" ref="U45" si="33">ROUNDDOWN(SUBTOTAL(9,U46:U50),0)</f>
        <v>0</v>
      </c>
      <c r="V45" s="228">
        <f t="shared" si="32"/>
        <v>0</v>
      </c>
      <c r="W45" s="228">
        <f t="shared" si="32"/>
        <v>0</v>
      </c>
      <c r="X45" s="228">
        <f t="shared" si="32"/>
        <v>0</v>
      </c>
      <c r="Y45" s="228">
        <f t="shared" si="32"/>
        <v>0</v>
      </c>
      <c r="Z45" s="228">
        <f t="shared" si="32"/>
        <v>0</v>
      </c>
      <c r="AA45" s="228">
        <f t="shared" si="32"/>
        <v>0</v>
      </c>
      <c r="AB45" s="227">
        <f t="shared" si="30"/>
        <v>0</v>
      </c>
    </row>
    <row r="46" spans="1:28" ht="18" customHeight="1">
      <c r="A46" s="161"/>
      <c r="B46" s="244"/>
      <c r="C46" s="243"/>
      <c r="D46" s="191" t="s">
        <v>78</v>
      </c>
      <c r="E46" s="190"/>
      <c r="F46" s="190"/>
      <c r="G46" s="226" t="s">
        <v>53</v>
      </c>
      <c r="H46" s="189"/>
      <c r="I46" s="187" t="str">
        <f>IF($E46="","","×")</f>
        <v/>
      </c>
      <c r="J46" s="188"/>
      <c r="K46" s="188"/>
      <c r="L46" s="187" t="str">
        <f>IF($E46="","","＝")</f>
        <v/>
      </c>
      <c r="M46" s="186">
        <f>ROUNDDOWN(H46*J46,0)</f>
        <v>0</v>
      </c>
      <c r="N46" s="185"/>
      <c r="O46" s="186">
        <f>M46-N46</f>
        <v>0</v>
      </c>
      <c r="P46" s="297"/>
      <c r="Q46" s="294">
        <f>IF(P46="○",O46,0)</f>
        <v>0</v>
      </c>
      <c r="R46" s="182"/>
      <c r="S46" s="161"/>
      <c r="T46" s="112"/>
      <c r="U46" s="113"/>
      <c r="V46" s="113"/>
      <c r="W46" s="113"/>
      <c r="X46" s="113"/>
      <c r="Y46" s="113"/>
      <c r="Z46" s="113"/>
      <c r="AA46" s="113"/>
      <c r="AB46" s="114">
        <f t="shared" si="30"/>
        <v>0</v>
      </c>
    </row>
    <row r="47" spans="1:28" ht="18" customHeight="1">
      <c r="A47" s="161"/>
      <c r="B47" s="244"/>
      <c r="C47" s="243"/>
      <c r="D47" s="178" t="s">
        <v>79</v>
      </c>
      <c r="E47" s="177"/>
      <c r="F47" s="177"/>
      <c r="G47" s="176" t="s">
        <v>53</v>
      </c>
      <c r="H47" s="175"/>
      <c r="I47" s="172" t="str">
        <f>IF($E47="","","×")</f>
        <v/>
      </c>
      <c r="J47" s="173"/>
      <c r="K47" s="173"/>
      <c r="L47" s="172" t="str">
        <f>IF($E47="","","＝")</f>
        <v/>
      </c>
      <c r="M47" s="171">
        <f>ROUNDDOWN(H47*J47,0)</f>
        <v>0</v>
      </c>
      <c r="N47" s="170"/>
      <c r="O47" s="171">
        <f>M47-N47</f>
        <v>0</v>
      </c>
      <c r="P47" s="297"/>
      <c r="Q47" s="294">
        <f t="shared" ref="Q47:Q50" si="34">IF(P47="○",O47,0)</f>
        <v>0</v>
      </c>
      <c r="R47" s="182"/>
      <c r="S47" s="161"/>
      <c r="T47" s="115"/>
      <c r="U47" s="116"/>
      <c r="V47" s="116"/>
      <c r="W47" s="116"/>
      <c r="X47" s="116"/>
      <c r="Y47" s="116"/>
      <c r="Z47" s="116"/>
      <c r="AA47" s="116"/>
      <c r="AB47" s="117">
        <f t="shared" si="30"/>
        <v>0</v>
      </c>
    </row>
    <row r="48" spans="1:28" ht="18" customHeight="1">
      <c r="A48" s="161"/>
      <c r="B48" s="244"/>
      <c r="C48" s="243"/>
      <c r="D48" s="178" t="s">
        <v>80</v>
      </c>
      <c r="E48" s="177"/>
      <c r="F48" s="177"/>
      <c r="G48" s="176" t="s">
        <v>53</v>
      </c>
      <c r="H48" s="175"/>
      <c r="I48" s="172" t="str">
        <f>IF($E48="","","×")</f>
        <v/>
      </c>
      <c r="J48" s="173"/>
      <c r="K48" s="173"/>
      <c r="L48" s="172" t="str">
        <f>IF($E48="","","＝")</f>
        <v/>
      </c>
      <c r="M48" s="171">
        <f>ROUNDDOWN(H48*J48,0)</f>
        <v>0</v>
      </c>
      <c r="N48" s="170"/>
      <c r="O48" s="171">
        <f>M48-N48</f>
        <v>0</v>
      </c>
      <c r="P48" s="297"/>
      <c r="Q48" s="294">
        <f t="shared" si="34"/>
        <v>0</v>
      </c>
      <c r="R48" s="182"/>
      <c r="S48" s="161"/>
      <c r="T48" s="115"/>
      <c r="U48" s="116"/>
      <c r="V48" s="116"/>
      <c r="W48" s="116"/>
      <c r="X48" s="116"/>
      <c r="Y48" s="116"/>
      <c r="Z48" s="116"/>
      <c r="AA48" s="116"/>
      <c r="AB48" s="117">
        <f t="shared" si="30"/>
        <v>0</v>
      </c>
    </row>
    <row r="49" spans="1:28" ht="18" customHeight="1">
      <c r="A49" s="161"/>
      <c r="B49" s="244"/>
      <c r="C49" s="243"/>
      <c r="D49" s="178" t="s">
        <v>81</v>
      </c>
      <c r="E49" s="177"/>
      <c r="F49" s="177"/>
      <c r="G49" s="176" t="s">
        <v>53</v>
      </c>
      <c r="H49" s="175"/>
      <c r="I49" s="172" t="str">
        <f>IF($E49="","","×")</f>
        <v/>
      </c>
      <c r="J49" s="173"/>
      <c r="K49" s="173"/>
      <c r="L49" s="172" t="str">
        <f>IF($E49="","","＝")</f>
        <v/>
      </c>
      <c r="M49" s="171">
        <f>ROUNDDOWN(H49*J49,0)</f>
        <v>0</v>
      </c>
      <c r="N49" s="170"/>
      <c r="O49" s="171">
        <f>M49-N49</f>
        <v>0</v>
      </c>
      <c r="P49" s="297"/>
      <c r="Q49" s="294">
        <f t="shared" si="34"/>
        <v>0</v>
      </c>
      <c r="R49" s="182"/>
      <c r="S49" s="161"/>
      <c r="T49" s="115"/>
      <c r="U49" s="116"/>
      <c r="V49" s="116"/>
      <c r="W49" s="116"/>
      <c r="X49" s="116"/>
      <c r="Y49" s="116"/>
      <c r="Z49" s="116"/>
      <c r="AA49" s="116"/>
      <c r="AB49" s="117">
        <f t="shared" si="30"/>
        <v>0</v>
      </c>
    </row>
    <row r="50" spans="1:28" ht="18" customHeight="1">
      <c r="A50" s="161"/>
      <c r="B50" s="244"/>
      <c r="C50" s="243"/>
      <c r="D50" s="178" t="s">
        <v>82</v>
      </c>
      <c r="E50" s="177"/>
      <c r="F50" s="177"/>
      <c r="G50" s="176" t="s">
        <v>53</v>
      </c>
      <c r="H50" s="175"/>
      <c r="I50" s="172" t="str">
        <f>IF($E50="","","×")</f>
        <v/>
      </c>
      <c r="J50" s="173"/>
      <c r="K50" s="173"/>
      <c r="L50" s="172" t="str">
        <f>IF($E50="","","＝")</f>
        <v/>
      </c>
      <c r="M50" s="171">
        <f>ROUNDDOWN(H50*J50,0)</f>
        <v>0</v>
      </c>
      <c r="N50" s="170"/>
      <c r="O50" s="171">
        <f>M50-N50</f>
        <v>0</v>
      </c>
      <c r="P50" s="297"/>
      <c r="Q50" s="294">
        <f t="shared" si="34"/>
        <v>0</v>
      </c>
      <c r="R50" s="182"/>
      <c r="S50" s="161"/>
      <c r="T50" s="115"/>
      <c r="U50" s="116"/>
      <c r="V50" s="116"/>
      <c r="W50" s="116"/>
      <c r="X50" s="116"/>
      <c r="Y50" s="116"/>
      <c r="Z50" s="116"/>
      <c r="AA50" s="116"/>
      <c r="AB50" s="117">
        <f t="shared" si="30"/>
        <v>0</v>
      </c>
    </row>
    <row r="51" spans="1:28" ht="18" customHeight="1">
      <c r="A51" s="161"/>
      <c r="B51" s="235"/>
      <c r="C51" s="313" t="s">
        <v>83</v>
      </c>
      <c r="D51" s="306"/>
      <c r="E51" s="306"/>
      <c r="F51" s="306" t="s">
        <v>175</v>
      </c>
      <c r="G51" s="307"/>
      <c r="H51" s="233"/>
      <c r="I51" s="234"/>
      <c r="J51" s="234"/>
      <c r="K51" s="234"/>
      <c r="L51" s="233"/>
      <c r="M51" s="231">
        <f>SUBTOTAL(9,M52:M54)</f>
        <v>20000</v>
      </c>
      <c r="N51" s="232"/>
      <c r="O51" s="231">
        <f>ROUNDDOWN(SUBTOTAL(9,O52:O54),0)</f>
        <v>20000</v>
      </c>
      <c r="P51" s="293"/>
      <c r="Q51" s="293">
        <f>SUBTOTAL(9,Q52:Q54)</f>
        <v>20000</v>
      </c>
      <c r="R51" s="230">
        <f>ROUNDDOWN(Q51/3,0)*IF($B$5="中小企業（補助率2/3）",2,1)</f>
        <v>13332</v>
      </c>
      <c r="S51" s="161"/>
      <c r="T51" s="229">
        <f t="shared" ref="T51:AA51" si="35">ROUNDDOWN(SUBTOTAL(9,T52:T54),0)</f>
        <v>0</v>
      </c>
      <c r="U51" s="228">
        <f t="shared" ref="U51" si="36">ROUNDDOWN(SUBTOTAL(9,U52:U54),0)</f>
        <v>0</v>
      </c>
      <c r="V51" s="228">
        <f t="shared" si="35"/>
        <v>0</v>
      </c>
      <c r="W51" s="228">
        <f t="shared" si="35"/>
        <v>20000</v>
      </c>
      <c r="X51" s="228">
        <f t="shared" si="35"/>
        <v>0</v>
      </c>
      <c r="Y51" s="228">
        <f t="shared" si="35"/>
        <v>0</v>
      </c>
      <c r="Z51" s="228">
        <f t="shared" si="35"/>
        <v>0</v>
      </c>
      <c r="AA51" s="228">
        <f t="shared" si="35"/>
        <v>0</v>
      </c>
      <c r="AB51" s="227">
        <f t="shared" si="30"/>
        <v>20000</v>
      </c>
    </row>
    <row r="52" spans="1:28" ht="18" customHeight="1">
      <c r="A52" s="161"/>
      <c r="B52" s="244"/>
      <c r="C52" s="243"/>
      <c r="D52" s="191" t="s">
        <v>84</v>
      </c>
      <c r="E52" s="190" t="s">
        <v>176</v>
      </c>
      <c r="F52" s="190" t="s">
        <v>174</v>
      </c>
      <c r="G52" s="226" t="s">
        <v>53</v>
      </c>
      <c r="H52" s="189">
        <v>20</v>
      </c>
      <c r="I52" s="187" t="str">
        <f>IF($E52="","","×")</f>
        <v>×</v>
      </c>
      <c r="J52" s="188">
        <v>1000</v>
      </c>
      <c r="K52" s="188"/>
      <c r="L52" s="187" t="str">
        <f>IF($E52="","","＝")</f>
        <v>＝</v>
      </c>
      <c r="M52" s="186">
        <f>ROUNDDOWN(H52*J52,0)</f>
        <v>20000</v>
      </c>
      <c r="N52" s="185">
        <v>0</v>
      </c>
      <c r="O52" s="186">
        <f>M52-N52</f>
        <v>20000</v>
      </c>
      <c r="P52" s="297" t="s">
        <v>24</v>
      </c>
      <c r="Q52" s="294">
        <f>IF(P52="○",O52,0)</f>
        <v>20000</v>
      </c>
      <c r="R52" s="182"/>
      <c r="S52" s="161"/>
      <c r="T52" s="112"/>
      <c r="U52" s="113"/>
      <c r="V52" s="113"/>
      <c r="W52" s="113">
        <v>20000</v>
      </c>
      <c r="X52" s="113"/>
      <c r="Y52" s="113"/>
      <c r="Z52" s="113"/>
      <c r="AA52" s="113"/>
      <c r="AB52" s="114">
        <f t="shared" si="30"/>
        <v>20000</v>
      </c>
    </row>
    <row r="53" spans="1:28" ht="18" customHeight="1">
      <c r="A53" s="161"/>
      <c r="B53" s="244"/>
      <c r="C53" s="243"/>
      <c r="D53" s="178" t="s">
        <v>85</v>
      </c>
      <c r="E53" s="177"/>
      <c r="F53" s="177"/>
      <c r="G53" s="176" t="s">
        <v>53</v>
      </c>
      <c r="H53" s="175"/>
      <c r="I53" s="172" t="str">
        <f>IF($E53="","","×")</f>
        <v/>
      </c>
      <c r="J53" s="173"/>
      <c r="K53" s="173"/>
      <c r="L53" s="172" t="str">
        <f>IF($E53="","","＝")</f>
        <v/>
      </c>
      <c r="M53" s="171">
        <f>ROUNDDOWN(H53*J53,0)</f>
        <v>0</v>
      </c>
      <c r="N53" s="170"/>
      <c r="O53" s="171">
        <f>M53-N53</f>
        <v>0</v>
      </c>
      <c r="P53" s="297"/>
      <c r="Q53" s="294">
        <f t="shared" ref="Q53:Q54" si="37">IF(P53="○",O53,0)</f>
        <v>0</v>
      </c>
      <c r="R53" s="182"/>
      <c r="S53" s="161"/>
      <c r="T53" s="115"/>
      <c r="U53" s="116"/>
      <c r="V53" s="116"/>
      <c r="W53" s="116"/>
      <c r="X53" s="116"/>
      <c r="Y53" s="116"/>
      <c r="Z53" s="116"/>
      <c r="AA53" s="116"/>
      <c r="AB53" s="117">
        <f t="shared" si="30"/>
        <v>0</v>
      </c>
    </row>
    <row r="54" spans="1:28" ht="18" customHeight="1">
      <c r="A54" s="161"/>
      <c r="B54" s="244"/>
      <c r="C54" s="243"/>
      <c r="D54" s="178" t="s">
        <v>86</v>
      </c>
      <c r="E54" s="177"/>
      <c r="F54" s="177"/>
      <c r="G54" s="176" t="s">
        <v>53</v>
      </c>
      <c r="H54" s="175"/>
      <c r="I54" s="172" t="str">
        <f>IF($E54="","","×")</f>
        <v/>
      </c>
      <c r="J54" s="173"/>
      <c r="K54" s="173"/>
      <c r="L54" s="172" t="str">
        <f>IF($E54="","","＝")</f>
        <v/>
      </c>
      <c r="M54" s="171">
        <f>ROUNDDOWN(H54*J54,0)</f>
        <v>0</v>
      </c>
      <c r="N54" s="170"/>
      <c r="O54" s="171">
        <f>M54-N54</f>
        <v>0</v>
      </c>
      <c r="P54" s="297"/>
      <c r="Q54" s="294">
        <f t="shared" si="37"/>
        <v>0</v>
      </c>
      <c r="R54" s="182"/>
      <c r="S54" s="161"/>
      <c r="T54" s="118"/>
      <c r="U54" s="119"/>
      <c r="V54" s="119"/>
      <c r="W54" s="119"/>
      <c r="X54" s="119"/>
      <c r="Y54" s="119"/>
      <c r="Z54" s="119"/>
      <c r="AA54" s="119"/>
      <c r="AB54" s="120">
        <f t="shared" si="30"/>
        <v>0</v>
      </c>
    </row>
    <row r="55" spans="1:28" ht="18" customHeight="1">
      <c r="A55" s="161"/>
      <c r="B55" s="235"/>
      <c r="C55" s="313" t="s">
        <v>87</v>
      </c>
      <c r="D55" s="306"/>
      <c r="E55" s="306"/>
      <c r="F55" s="306" t="s">
        <v>175</v>
      </c>
      <c r="G55" s="307"/>
      <c r="H55" s="233"/>
      <c r="I55" s="234"/>
      <c r="J55" s="234"/>
      <c r="K55" s="234"/>
      <c r="L55" s="233"/>
      <c r="M55" s="231">
        <f>SUBTOTAL(9,M56:M62)</f>
        <v>30000</v>
      </c>
      <c r="N55" s="232"/>
      <c r="O55" s="231">
        <f>ROUNDDOWN(SUBTOTAL(9,O56:O62),0)</f>
        <v>30000</v>
      </c>
      <c r="P55" s="293"/>
      <c r="Q55" s="293">
        <f>SUBTOTAL(9,Q56:Q62)</f>
        <v>15000</v>
      </c>
      <c r="R55" s="230">
        <f>ROUNDDOWN(Q55/3,0)*IF($B$5="中小企業（補助率2/3）",2,1)</f>
        <v>10000</v>
      </c>
      <c r="S55" s="161"/>
      <c r="T55" s="229">
        <f t="shared" ref="T55:AA55" si="38">ROUNDDOWN(SUBTOTAL(9,T56:T62),0)</f>
        <v>0</v>
      </c>
      <c r="U55" s="228">
        <f t="shared" ref="U55" si="39">ROUNDDOWN(SUBTOTAL(9,U56:U62),0)</f>
        <v>0</v>
      </c>
      <c r="V55" s="228">
        <f t="shared" si="38"/>
        <v>0</v>
      </c>
      <c r="W55" s="228">
        <f t="shared" si="38"/>
        <v>0</v>
      </c>
      <c r="X55" s="228">
        <f t="shared" si="38"/>
        <v>15000</v>
      </c>
      <c r="Y55" s="228">
        <f t="shared" si="38"/>
        <v>0</v>
      </c>
      <c r="Z55" s="228">
        <f t="shared" si="38"/>
        <v>0</v>
      </c>
      <c r="AA55" s="228">
        <f t="shared" si="38"/>
        <v>0</v>
      </c>
      <c r="AB55" s="227">
        <f t="shared" si="30"/>
        <v>15000</v>
      </c>
    </row>
    <row r="56" spans="1:28" ht="18" customHeight="1">
      <c r="A56" s="161"/>
      <c r="B56" s="244"/>
      <c r="C56" s="243"/>
      <c r="D56" s="191" t="s">
        <v>88</v>
      </c>
      <c r="E56" s="190" t="s">
        <v>178</v>
      </c>
      <c r="F56" s="190" t="s">
        <v>174</v>
      </c>
      <c r="G56" s="226" t="s">
        <v>179</v>
      </c>
      <c r="H56" s="189">
        <v>1500</v>
      </c>
      <c r="I56" s="187" t="str">
        <f t="shared" ref="I56:I62" si="40">IF($E56="","","×")</f>
        <v>×</v>
      </c>
      <c r="J56" s="225">
        <v>10</v>
      </c>
      <c r="K56" s="188" t="str">
        <f t="shared" ref="K56:K62" si="41">IF($E56="","","時間")</f>
        <v>時間</v>
      </c>
      <c r="L56" s="187" t="str">
        <f t="shared" ref="L56:L62" si="42">IF($E56="","","＝")</f>
        <v>＝</v>
      </c>
      <c r="M56" s="186">
        <f t="shared" ref="M56:M62" si="43">ROUNDDOWN(H56*J56,0)</f>
        <v>15000</v>
      </c>
      <c r="N56" s="185"/>
      <c r="O56" s="186">
        <f t="shared" ref="O56:O62" si="44">M56-N56</f>
        <v>15000</v>
      </c>
      <c r="P56" s="297" t="s">
        <v>24</v>
      </c>
      <c r="Q56" s="294">
        <f>IF(P56="○",O56,0)</f>
        <v>15000</v>
      </c>
      <c r="R56" s="182"/>
      <c r="S56" s="161"/>
      <c r="T56" s="112"/>
      <c r="U56" s="113"/>
      <c r="V56" s="113"/>
      <c r="W56" s="113"/>
      <c r="X56" s="113">
        <v>15000</v>
      </c>
      <c r="Y56" s="113"/>
      <c r="Z56" s="113"/>
      <c r="AA56" s="113"/>
      <c r="AB56" s="114">
        <f t="shared" si="30"/>
        <v>15000</v>
      </c>
    </row>
    <row r="57" spans="1:28" ht="18" customHeight="1">
      <c r="A57" s="161"/>
      <c r="B57" s="244"/>
      <c r="C57" s="243"/>
      <c r="D57" s="178" t="s">
        <v>89</v>
      </c>
      <c r="E57" s="177" t="s">
        <v>178</v>
      </c>
      <c r="F57" s="177" t="s">
        <v>171</v>
      </c>
      <c r="G57" s="176" t="s">
        <v>180</v>
      </c>
      <c r="H57" s="175">
        <v>1500</v>
      </c>
      <c r="I57" s="172" t="str">
        <f t="shared" si="40"/>
        <v>×</v>
      </c>
      <c r="J57" s="174">
        <v>10</v>
      </c>
      <c r="K57" s="173" t="str">
        <f t="shared" si="41"/>
        <v>時間</v>
      </c>
      <c r="L57" s="172" t="str">
        <f t="shared" si="42"/>
        <v>＝</v>
      </c>
      <c r="M57" s="171">
        <f t="shared" si="43"/>
        <v>15000</v>
      </c>
      <c r="N57" s="170"/>
      <c r="O57" s="171">
        <f t="shared" si="44"/>
        <v>15000</v>
      </c>
      <c r="P57" s="297"/>
      <c r="Q57" s="294">
        <f t="shared" ref="Q57:Q58" si="45">IF(P57="○",O57,0)</f>
        <v>0</v>
      </c>
      <c r="R57" s="182"/>
      <c r="S57" s="161"/>
      <c r="T57" s="115"/>
      <c r="U57" s="116"/>
      <c r="V57" s="116"/>
      <c r="W57" s="116"/>
      <c r="X57" s="116"/>
      <c r="Y57" s="116"/>
      <c r="Z57" s="116"/>
      <c r="AA57" s="116"/>
      <c r="AB57" s="117">
        <f t="shared" si="30"/>
        <v>0</v>
      </c>
    </row>
    <row r="58" spans="1:28" ht="18" customHeight="1">
      <c r="A58" s="161"/>
      <c r="B58" s="244"/>
      <c r="C58" s="243"/>
      <c r="D58" s="178" t="s">
        <v>90</v>
      </c>
      <c r="E58" s="322"/>
      <c r="F58" s="322"/>
      <c r="G58" s="323"/>
      <c r="H58" s="175"/>
      <c r="I58" s="172" t="str">
        <f t="shared" si="40"/>
        <v/>
      </c>
      <c r="J58" s="174"/>
      <c r="K58" s="173" t="str">
        <f t="shared" si="41"/>
        <v/>
      </c>
      <c r="L58" s="172" t="str">
        <f t="shared" si="42"/>
        <v/>
      </c>
      <c r="M58" s="171">
        <f t="shared" si="43"/>
        <v>0</v>
      </c>
      <c r="N58" s="170"/>
      <c r="O58" s="171">
        <f t="shared" si="44"/>
        <v>0</v>
      </c>
      <c r="P58" s="297"/>
      <c r="Q58" s="294">
        <f t="shared" si="45"/>
        <v>0</v>
      </c>
      <c r="R58" s="182"/>
      <c r="S58" s="161"/>
      <c r="T58" s="115"/>
      <c r="U58" s="116"/>
      <c r="V58" s="116"/>
      <c r="W58" s="116"/>
      <c r="X58" s="116"/>
      <c r="Y58" s="116"/>
      <c r="Z58" s="116"/>
      <c r="AA58" s="116"/>
      <c r="AB58" s="117">
        <f t="shared" si="30"/>
        <v>0</v>
      </c>
    </row>
    <row r="59" spans="1:28" ht="18" customHeight="1">
      <c r="A59" s="161"/>
      <c r="B59" s="244"/>
      <c r="C59" s="243"/>
      <c r="D59" s="178" t="s">
        <v>91</v>
      </c>
      <c r="E59" s="322"/>
      <c r="F59" s="322"/>
      <c r="G59" s="323"/>
      <c r="H59" s="175"/>
      <c r="I59" s="172" t="str">
        <f t="shared" si="40"/>
        <v/>
      </c>
      <c r="J59" s="174"/>
      <c r="K59" s="173" t="str">
        <f t="shared" si="41"/>
        <v/>
      </c>
      <c r="L59" s="172" t="str">
        <f t="shared" si="42"/>
        <v/>
      </c>
      <c r="M59" s="171">
        <f t="shared" si="43"/>
        <v>0</v>
      </c>
      <c r="N59" s="170"/>
      <c r="O59" s="171">
        <f t="shared" si="44"/>
        <v>0</v>
      </c>
      <c r="P59" s="297"/>
      <c r="Q59" s="294">
        <f t="shared" ref="Q59:Q62" si="46">IF(P59="○",O59,0)</f>
        <v>0</v>
      </c>
      <c r="R59" s="182"/>
      <c r="S59" s="161"/>
      <c r="T59" s="115"/>
      <c r="U59" s="116"/>
      <c r="V59" s="116"/>
      <c r="W59" s="116"/>
      <c r="X59" s="116"/>
      <c r="Y59" s="116"/>
      <c r="Z59" s="116"/>
      <c r="AA59" s="116"/>
      <c r="AB59" s="117">
        <f t="shared" si="30"/>
        <v>0</v>
      </c>
    </row>
    <row r="60" spans="1:28" ht="18" customHeight="1">
      <c r="A60" s="161"/>
      <c r="B60" s="244"/>
      <c r="C60" s="243"/>
      <c r="D60" s="178" t="s">
        <v>92</v>
      </c>
      <c r="E60" s="322"/>
      <c r="F60" s="322"/>
      <c r="G60" s="323"/>
      <c r="H60" s="175"/>
      <c r="I60" s="172" t="str">
        <f t="shared" si="40"/>
        <v/>
      </c>
      <c r="J60" s="174"/>
      <c r="K60" s="173" t="str">
        <f t="shared" si="41"/>
        <v/>
      </c>
      <c r="L60" s="172" t="str">
        <f t="shared" si="42"/>
        <v/>
      </c>
      <c r="M60" s="171">
        <f t="shared" si="43"/>
        <v>0</v>
      </c>
      <c r="N60" s="170"/>
      <c r="O60" s="171">
        <f t="shared" si="44"/>
        <v>0</v>
      </c>
      <c r="P60" s="297"/>
      <c r="Q60" s="294">
        <f t="shared" si="46"/>
        <v>0</v>
      </c>
      <c r="R60" s="182"/>
      <c r="S60" s="161"/>
      <c r="T60" s="115"/>
      <c r="U60" s="116"/>
      <c r="V60" s="116"/>
      <c r="W60" s="116"/>
      <c r="X60" s="116"/>
      <c r="Y60" s="116"/>
      <c r="Z60" s="116"/>
      <c r="AA60" s="116"/>
      <c r="AB60" s="117">
        <f t="shared" si="30"/>
        <v>0</v>
      </c>
    </row>
    <row r="61" spans="1:28" ht="18" customHeight="1">
      <c r="A61" s="161"/>
      <c r="B61" s="244"/>
      <c r="C61" s="243"/>
      <c r="D61" s="178" t="s">
        <v>93</v>
      </c>
      <c r="E61" s="322"/>
      <c r="F61" s="322"/>
      <c r="G61" s="323"/>
      <c r="H61" s="175"/>
      <c r="I61" s="172" t="str">
        <f t="shared" si="40"/>
        <v/>
      </c>
      <c r="J61" s="174"/>
      <c r="K61" s="173" t="str">
        <f t="shared" si="41"/>
        <v/>
      </c>
      <c r="L61" s="172" t="str">
        <f t="shared" si="42"/>
        <v/>
      </c>
      <c r="M61" s="171">
        <f t="shared" si="43"/>
        <v>0</v>
      </c>
      <c r="N61" s="170"/>
      <c r="O61" s="171">
        <f t="shared" si="44"/>
        <v>0</v>
      </c>
      <c r="P61" s="297"/>
      <c r="Q61" s="294">
        <f t="shared" si="46"/>
        <v>0</v>
      </c>
      <c r="R61" s="182"/>
      <c r="S61" s="161"/>
      <c r="T61" s="115"/>
      <c r="U61" s="116"/>
      <c r="V61" s="116"/>
      <c r="W61" s="116"/>
      <c r="X61" s="116"/>
      <c r="Y61" s="116"/>
      <c r="Z61" s="116"/>
      <c r="AA61" s="116"/>
      <c r="AB61" s="117">
        <f t="shared" si="30"/>
        <v>0</v>
      </c>
    </row>
    <row r="62" spans="1:28" ht="18" customHeight="1">
      <c r="A62" s="161"/>
      <c r="B62" s="244"/>
      <c r="C62" s="243"/>
      <c r="D62" s="242" t="s">
        <v>94</v>
      </c>
      <c r="E62" s="303"/>
      <c r="F62" s="303"/>
      <c r="G62" s="304"/>
      <c r="H62" s="241"/>
      <c r="I62" s="238" t="str">
        <f t="shared" si="40"/>
        <v/>
      </c>
      <c r="J62" s="240"/>
      <c r="K62" s="239" t="str">
        <f t="shared" si="41"/>
        <v/>
      </c>
      <c r="L62" s="238" t="str">
        <f t="shared" si="42"/>
        <v/>
      </c>
      <c r="M62" s="237">
        <f t="shared" si="43"/>
        <v>0</v>
      </c>
      <c r="N62" s="236"/>
      <c r="O62" s="237">
        <f t="shared" si="44"/>
        <v>0</v>
      </c>
      <c r="P62" s="297"/>
      <c r="Q62" s="294">
        <f t="shared" si="46"/>
        <v>0</v>
      </c>
      <c r="R62" s="182"/>
      <c r="S62" s="161"/>
      <c r="T62" s="118"/>
      <c r="U62" s="119"/>
      <c r="V62" s="119"/>
      <c r="W62" s="119"/>
      <c r="X62" s="119"/>
      <c r="Y62" s="119"/>
      <c r="Z62" s="119"/>
      <c r="AA62" s="119"/>
      <c r="AB62" s="120">
        <f t="shared" si="30"/>
        <v>0</v>
      </c>
    </row>
    <row r="63" spans="1:28" ht="18" customHeight="1">
      <c r="A63" s="161"/>
      <c r="B63" s="235"/>
      <c r="C63" s="313" t="s">
        <v>95</v>
      </c>
      <c r="D63" s="306"/>
      <c r="E63" s="306"/>
      <c r="F63" s="306" t="s">
        <v>175</v>
      </c>
      <c r="G63" s="307"/>
      <c r="H63" s="233"/>
      <c r="I63" s="234"/>
      <c r="J63" s="234"/>
      <c r="K63" s="234"/>
      <c r="L63" s="233"/>
      <c r="M63" s="231">
        <f>SUBTOTAL(9,M64:M68)</f>
        <v>420000</v>
      </c>
      <c r="N63" s="232"/>
      <c r="O63" s="231">
        <f>ROUNDDOWN(SUBTOTAL(9,O64:O68),0)</f>
        <v>420000</v>
      </c>
      <c r="P63" s="293"/>
      <c r="Q63" s="293">
        <f>SUBTOTAL(9,Q64:Q68)</f>
        <v>420000</v>
      </c>
      <c r="R63" s="230">
        <f>ROUNDDOWN(Q63/3,0)*IF($B$5="中小企業（補助率2/3）",2,1)</f>
        <v>280000</v>
      </c>
      <c r="S63" s="161"/>
      <c r="T63" s="229">
        <f t="shared" ref="T63:AA63" si="47">ROUNDDOWN(SUBTOTAL(9,T64:T68),0)</f>
        <v>0</v>
      </c>
      <c r="U63" s="228">
        <f t="shared" ref="U63" si="48">ROUNDDOWN(SUBTOTAL(9,U64:U68),0)</f>
        <v>0</v>
      </c>
      <c r="V63" s="228">
        <f t="shared" si="47"/>
        <v>140000</v>
      </c>
      <c r="W63" s="228">
        <f t="shared" si="47"/>
        <v>0</v>
      </c>
      <c r="X63" s="228">
        <f t="shared" si="47"/>
        <v>140000</v>
      </c>
      <c r="Y63" s="228">
        <f t="shared" si="47"/>
        <v>0</v>
      </c>
      <c r="Z63" s="228">
        <f t="shared" si="47"/>
        <v>140000</v>
      </c>
      <c r="AA63" s="228">
        <f t="shared" si="47"/>
        <v>0</v>
      </c>
      <c r="AB63" s="227">
        <f t="shared" si="30"/>
        <v>420000</v>
      </c>
    </row>
    <row r="64" spans="1:28" ht="18" customHeight="1">
      <c r="A64" s="161"/>
      <c r="B64" s="224"/>
      <c r="C64" s="223"/>
      <c r="D64" s="191" t="s">
        <v>96</v>
      </c>
      <c r="E64" s="190" t="s">
        <v>173</v>
      </c>
      <c r="F64" s="190" t="s">
        <v>171</v>
      </c>
      <c r="G64" s="226" t="s">
        <v>172</v>
      </c>
      <c r="H64" s="189">
        <v>140000</v>
      </c>
      <c r="I64" s="187" t="str">
        <f>IF($E64="","","×")</f>
        <v>×</v>
      </c>
      <c r="J64" s="225">
        <v>3</v>
      </c>
      <c r="K64" s="188" t="s">
        <v>97</v>
      </c>
      <c r="L64" s="187" t="str">
        <f>IF($E64="","","＝")</f>
        <v>＝</v>
      </c>
      <c r="M64" s="186">
        <f>ROUNDDOWN(H64*J64,0)</f>
        <v>420000</v>
      </c>
      <c r="N64" s="185">
        <v>0</v>
      </c>
      <c r="O64" s="186">
        <f>M64-N64</f>
        <v>420000</v>
      </c>
      <c r="P64" s="297" t="s">
        <v>24</v>
      </c>
      <c r="Q64" s="294">
        <f>IF(P64="○",O64,0)</f>
        <v>420000</v>
      </c>
      <c r="R64" s="182"/>
      <c r="S64" s="161"/>
      <c r="T64" s="112"/>
      <c r="U64" s="113"/>
      <c r="V64" s="113">
        <v>140000</v>
      </c>
      <c r="W64" s="113"/>
      <c r="X64" s="113">
        <v>140000</v>
      </c>
      <c r="Y64" s="113"/>
      <c r="Z64" s="113">
        <v>140000</v>
      </c>
      <c r="AA64" s="113"/>
      <c r="AB64" s="114">
        <f t="shared" si="30"/>
        <v>420000</v>
      </c>
    </row>
    <row r="65" spans="1:28" ht="18" customHeight="1">
      <c r="A65" s="161"/>
      <c r="B65" s="224"/>
      <c r="C65" s="223"/>
      <c r="D65" s="178" t="s">
        <v>98</v>
      </c>
      <c r="E65" s="177"/>
      <c r="F65" s="177"/>
      <c r="G65" s="176" t="s">
        <v>99</v>
      </c>
      <c r="H65" s="175"/>
      <c r="I65" s="172" t="str">
        <f>IF($E65="","","×")</f>
        <v/>
      </c>
      <c r="J65" s="174"/>
      <c r="K65" s="173"/>
      <c r="L65" s="172" t="str">
        <f>IF($E65="","","＝")</f>
        <v/>
      </c>
      <c r="M65" s="171">
        <f>ROUNDDOWN(H65*J65,0)</f>
        <v>0</v>
      </c>
      <c r="N65" s="170"/>
      <c r="O65" s="171">
        <f>M65-N65</f>
        <v>0</v>
      </c>
      <c r="P65" s="297"/>
      <c r="Q65" s="294">
        <f t="shared" ref="Q65:Q68" si="49">IF(P65="○",O65,0)</f>
        <v>0</v>
      </c>
      <c r="R65" s="182"/>
      <c r="S65" s="161"/>
      <c r="T65" s="115"/>
      <c r="U65" s="116"/>
      <c r="V65" s="116"/>
      <c r="W65" s="116"/>
      <c r="X65" s="116"/>
      <c r="Y65" s="116"/>
      <c r="Z65" s="116"/>
      <c r="AA65" s="116"/>
      <c r="AB65" s="117">
        <f t="shared" si="30"/>
        <v>0</v>
      </c>
    </row>
    <row r="66" spans="1:28" ht="18" customHeight="1">
      <c r="A66" s="161"/>
      <c r="B66" s="224"/>
      <c r="C66" s="223"/>
      <c r="D66" s="178" t="s">
        <v>100</v>
      </c>
      <c r="E66" s="177"/>
      <c r="F66" s="177"/>
      <c r="G66" s="176" t="s">
        <v>99</v>
      </c>
      <c r="H66" s="175"/>
      <c r="I66" s="172" t="str">
        <f>IF($E66="","","×")</f>
        <v/>
      </c>
      <c r="J66" s="174"/>
      <c r="K66" s="173"/>
      <c r="L66" s="172" t="str">
        <f>IF($E66="","","＝")</f>
        <v/>
      </c>
      <c r="M66" s="171">
        <f>ROUNDDOWN(H66*J66,0)</f>
        <v>0</v>
      </c>
      <c r="N66" s="170"/>
      <c r="O66" s="171">
        <f>M66-N66</f>
        <v>0</v>
      </c>
      <c r="P66" s="297"/>
      <c r="Q66" s="294">
        <f t="shared" si="49"/>
        <v>0</v>
      </c>
      <c r="R66" s="182"/>
      <c r="S66" s="161"/>
      <c r="T66" s="115"/>
      <c r="U66" s="116"/>
      <c r="V66" s="116"/>
      <c r="W66" s="116"/>
      <c r="X66" s="116"/>
      <c r="Y66" s="116"/>
      <c r="Z66" s="116"/>
      <c r="AA66" s="116"/>
      <c r="AB66" s="117">
        <f t="shared" si="30"/>
        <v>0</v>
      </c>
    </row>
    <row r="67" spans="1:28" ht="18" customHeight="1">
      <c r="A67" s="161"/>
      <c r="B67" s="224"/>
      <c r="C67" s="223"/>
      <c r="D67" s="178" t="s">
        <v>101</v>
      </c>
      <c r="E67" s="177"/>
      <c r="F67" s="177"/>
      <c r="G67" s="176" t="s">
        <v>99</v>
      </c>
      <c r="H67" s="175"/>
      <c r="I67" s="172" t="str">
        <f>IF($E67="","","×")</f>
        <v/>
      </c>
      <c r="J67" s="174"/>
      <c r="K67" s="173"/>
      <c r="L67" s="172" t="str">
        <f>IF($E67="","","＝")</f>
        <v/>
      </c>
      <c r="M67" s="171">
        <f>ROUNDDOWN(H67*J67,0)</f>
        <v>0</v>
      </c>
      <c r="N67" s="170"/>
      <c r="O67" s="171">
        <f>M67-N67</f>
        <v>0</v>
      </c>
      <c r="P67" s="297"/>
      <c r="Q67" s="294">
        <f t="shared" si="49"/>
        <v>0</v>
      </c>
      <c r="R67" s="182"/>
      <c r="S67" s="161"/>
      <c r="T67" s="115"/>
      <c r="U67" s="116"/>
      <c r="V67" s="116"/>
      <c r="W67" s="116"/>
      <c r="X67" s="116"/>
      <c r="Y67" s="116"/>
      <c r="Z67" s="116"/>
      <c r="AA67" s="116"/>
      <c r="AB67" s="117">
        <f t="shared" si="30"/>
        <v>0</v>
      </c>
    </row>
    <row r="68" spans="1:28" ht="18" customHeight="1" thickBot="1">
      <c r="A68" s="161"/>
      <c r="B68" s="224"/>
      <c r="C68" s="223"/>
      <c r="D68" s="178" t="s">
        <v>102</v>
      </c>
      <c r="E68" s="177"/>
      <c r="F68" s="177"/>
      <c r="G68" s="176" t="s">
        <v>99</v>
      </c>
      <c r="H68" s="175"/>
      <c r="I68" s="172" t="str">
        <f>IF($E68="","","×")</f>
        <v/>
      </c>
      <c r="J68" s="174"/>
      <c r="K68" s="173"/>
      <c r="L68" s="172" t="str">
        <f>IF($E68="","","＝")</f>
        <v/>
      </c>
      <c r="M68" s="171">
        <f>ROUNDDOWN(H68*J68,0)</f>
        <v>0</v>
      </c>
      <c r="N68" s="170"/>
      <c r="O68" s="171">
        <f>M68-N68</f>
        <v>0</v>
      </c>
      <c r="P68" s="297"/>
      <c r="Q68" s="294">
        <f t="shared" si="49"/>
        <v>0</v>
      </c>
      <c r="R68" s="182"/>
      <c r="S68" s="161"/>
      <c r="T68" s="115"/>
      <c r="U68" s="116"/>
      <c r="V68" s="116"/>
      <c r="W68" s="116"/>
      <c r="X68" s="116"/>
      <c r="Y68" s="116"/>
      <c r="Z68" s="116"/>
      <c r="AA68" s="116"/>
      <c r="AB68" s="117">
        <f t="shared" si="30"/>
        <v>0</v>
      </c>
    </row>
    <row r="69" spans="1:28" ht="18" customHeight="1">
      <c r="A69" s="161"/>
      <c r="B69" s="351" t="s">
        <v>103</v>
      </c>
      <c r="C69" s="352"/>
      <c r="D69" s="352"/>
      <c r="E69" s="352"/>
      <c r="F69" s="352"/>
      <c r="G69" s="353"/>
      <c r="H69" s="222"/>
      <c r="I69" s="221"/>
      <c r="J69" s="221"/>
      <c r="K69" s="221"/>
      <c r="L69" s="221"/>
      <c r="M69" s="219">
        <f>SUBTOTAL(9,M70:M81)</f>
        <v>5500000</v>
      </c>
      <c r="N69" s="220"/>
      <c r="O69" s="219">
        <f>SUBTOTAL(9,O70:O81)</f>
        <v>5500000</v>
      </c>
      <c r="P69" s="219"/>
      <c r="Q69" s="219">
        <f>SUBTOTAL(9,Q70:Q81)</f>
        <v>5500000</v>
      </c>
      <c r="R69" s="218">
        <f>SUBTOTAL(9,R70:R81)</f>
        <v>3666666</v>
      </c>
      <c r="S69" s="161"/>
      <c r="T69" s="217">
        <f t="shared" ref="T69:AA69" si="50">SUBTOTAL(9,T70:T81)</f>
        <v>0</v>
      </c>
      <c r="U69" s="216">
        <f t="shared" ref="U69" si="51">SUBTOTAL(9,U70:U81)</f>
        <v>0</v>
      </c>
      <c r="V69" s="216">
        <f t="shared" si="50"/>
        <v>0</v>
      </c>
      <c r="W69" s="216">
        <f t="shared" si="50"/>
        <v>0</v>
      </c>
      <c r="X69" s="216">
        <f t="shared" si="50"/>
        <v>0</v>
      </c>
      <c r="Y69" s="216">
        <f t="shared" si="50"/>
        <v>0</v>
      </c>
      <c r="Z69" s="216">
        <f t="shared" si="50"/>
        <v>3500000</v>
      </c>
      <c r="AA69" s="216">
        <f t="shared" si="50"/>
        <v>2000000</v>
      </c>
      <c r="AB69" s="215">
        <f t="shared" si="30"/>
        <v>5500000</v>
      </c>
    </row>
    <row r="70" spans="1:28" ht="18" customHeight="1">
      <c r="A70" s="161"/>
      <c r="B70" s="201"/>
      <c r="C70" s="354" t="s">
        <v>104</v>
      </c>
      <c r="D70" s="355"/>
      <c r="E70" s="355"/>
      <c r="F70" s="355"/>
      <c r="G70" s="356"/>
      <c r="H70" s="199"/>
      <c r="I70" s="200"/>
      <c r="J70" s="200"/>
      <c r="K70" s="200"/>
      <c r="L70" s="199"/>
      <c r="M70" s="213">
        <f>SUBTOTAL(9,M71:M75)</f>
        <v>5500000</v>
      </c>
      <c r="N70" s="214"/>
      <c r="O70" s="213">
        <f>ROUNDDOWN(SUBTOTAL(9,O71:O75),0)</f>
        <v>5500000</v>
      </c>
      <c r="P70" s="298"/>
      <c r="Q70" s="295">
        <f>SUBTOTAL(9,Q71:Q75)</f>
        <v>5500000</v>
      </c>
      <c r="R70" s="196">
        <f>ROUNDDOWN(Q70/3,0)*IF($B$5="中小企業（補助率2/3）",2,1)</f>
        <v>3666666</v>
      </c>
      <c r="S70" s="161"/>
      <c r="T70" s="212">
        <f t="shared" ref="T70:AA70" si="52">ROUNDDOWN(SUBTOTAL(9,T71:T75),0)</f>
        <v>0</v>
      </c>
      <c r="U70" s="211">
        <f t="shared" ref="U70" si="53">ROUNDDOWN(SUBTOTAL(9,U71:U75),0)</f>
        <v>0</v>
      </c>
      <c r="V70" s="211">
        <f t="shared" si="52"/>
        <v>0</v>
      </c>
      <c r="W70" s="211">
        <f t="shared" si="52"/>
        <v>0</v>
      </c>
      <c r="X70" s="211">
        <f t="shared" si="52"/>
        <v>0</v>
      </c>
      <c r="Y70" s="211">
        <f t="shared" si="52"/>
        <v>0</v>
      </c>
      <c r="Z70" s="211">
        <f t="shared" si="52"/>
        <v>3500000</v>
      </c>
      <c r="AA70" s="211">
        <f t="shared" si="52"/>
        <v>2000000</v>
      </c>
      <c r="AB70" s="210">
        <f t="shared" si="30"/>
        <v>5500000</v>
      </c>
    </row>
    <row r="71" spans="1:28" ht="18" customHeight="1">
      <c r="A71" s="161"/>
      <c r="B71" s="184"/>
      <c r="C71" s="192"/>
      <c r="D71" s="209" t="s">
        <v>105</v>
      </c>
      <c r="E71" s="208" t="s">
        <v>106</v>
      </c>
      <c r="F71" s="208"/>
      <c r="G71" s="207" t="s">
        <v>107</v>
      </c>
      <c r="H71" s="189">
        <v>3500000</v>
      </c>
      <c r="I71" s="187" t="str">
        <f>IF($E71="","","×")</f>
        <v>×</v>
      </c>
      <c r="J71" s="188">
        <v>1</v>
      </c>
      <c r="K71" s="188" t="s">
        <v>97</v>
      </c>
      <c r="L71" s="187" t="str">
        <f>IF($E71="","","＝")</f>
        <v>＝</v>
      </c>
      <c r="M71" s="186">
        <f>ROUNDDOWN(H71*J71,0)</f>
        <v>3500000</v>
      </c>
      <c r="N71" s="185">
        <v>0</v>
      </c>
      <c r="O71" s="186">
        <f>M71-N71</f>
        <v>3500000</v>
      </c>
      <c r="P71" s="297" t="s">
        <v>24</v>
      </c>
      <c r="Q71" s="296">
        <f>IF(P71="○",O71,0)</f>
        <v>3500000</v>
      </c>
      <c r="R71" s="206"/>
      <c r="S71" s="161"/>
      <c r="T71" s="112"/>
      <c r="U71" s="113"/>
      <c r="V71" s="113"/>
      <c r="W71" s="113"/>
      <c r="X71" s="113"/>
      <c r="Y71" s="113"/>
      <c r="Z71" s="113">
        <v>3500000</v>
      </c>
      <c r="AA71" s="113"/>
      <c r="AB71" s="114">
        <f t="shared" si="30"/>
        <v>3500000</v>
      </c>
    </row>
    <row r="72" spans="1:28" ht="18" customHeight="1">
      <c r="A72" s="161"/>
      <c r="B72" s="184"/>
      <c r="C72" s="192"/>
      <c r="D72" s="205" t="s">
        <v>108</v>
      </c>
      <c r="E72" s="204" t="s">
        <v>109</v>
      </c>
      <c r="F72" s="204"/>
      <c r="G72" s="203" t="s">
        <v>110</v>
      </c>
      <c r="H72" s="175">
        <v>2000000</v>
      </c>
      <c r="I72" s="172" t="str">
        <f>IF($E72="","","×")</f>
        <v>×</v>
      </c>
      <c r="J72" s="173">
        <v>1</v>
      </c>
      <c r="K72" s="173" t="s">
        <v>97</v>
      </c>
      <c r="L72" s="172" t="str">
        <f>IF($E72="","","＝")</f>
        <v>＝</v>
      </c>
      <c r="M72" s="171">
        <f>ROUNDDOWN(H72*J72,0)</f>
        <v>2000000</v>
      </c>
      <c r="N72" s="170"/>
      <c r="O72" s="171">
        <f>M72-N72</f>
        <v>2000000</v>
      </c>
      <c r="P72" s="297" t="s">
        <v>24</v>
      </c>
      <c r="Q72" s="296">
        <f t="shared" ref="Q72:Q75" si="54">IF(P72="○",O72,0)</f>
        <v>2000000</v>
      </c>
      <c r="R72" s="182"/>
      <c r="S72" s="161"/>
      <c r="T72" s="115"/>
      <c r="U72" s="116"/>
      <c r="V72" s="116"/>
      <c r="W72" s="116"/>
      <c r="X72" s="116"/>
      <c r="Y72" s="116"/>
      <c r="Z72" s="116"/>
      <c r="AA72" s="116">
        <v>2000000</v>
      </c>
      <c r="AB72" s="117">
        <f t="shared" si="30"/>
        <v>2000000</v>
      </c>
    </row>
    <row r="73" spans="1:28" ht="18" customHeight="1">
      <c r="A73" s="161"/>
      <c r="B73" s="184"/>
      <c r="C73" s="192"/>
      <c r="D73" s="205" t="s">
        <v>111</v>
      </c>
      <c r="E73" s="204"/>
      <c r="F73" s="204"/>
      <c r="G73" s="203" t="s">
        <v>99</v>
      </c>
      <c r="H73" s="175"/>
      <c r="I73" s="172" t="str">
        <f>IF($E73="","","×")</f>
        <v/>
      </c>
      <c r="J73" s="173"/>
      <c r="K73" s="173"/>
      <c r="L73" s="172" t="str">
        <f>IF($E73="","","＝")</f>
        <v/>
      </c>
      <c r="M73" s="171">
        <f>ROUNDDOWN(H73*J73,0)</f>
        <v>0</v>
      </c>
      <c r="N73" s="170"/>
      <c r="O73" s="171">
        <f>M73-N73</f>
        <v>0</v>
      </c>
      <c r="P73" s="297"/>
      <c r="Q73" s="296">
        <f t="shared" si="54"/>
        <v>0</v>
      </c>
      <c r="R73" s="182"/>
      <c r="S73" s="161"/>
      <c r="T73" s="115"/>
      <c r="U73" s="116"/>
      <c r="V73" s="116"/>
      <c r="W73" s="116"/>
      <c r="X73" s="116"/>
      <c r="Y73" s="116"/>
      <c r="Z73" s="116"/>
      <c r="AA73" s="116"/>
      <c r="AB73" s="117">
        <f t="shared" si="30"/>
        <v>0</v>
      </c>
    </row>
    <row r="74" spans="1:28" ht="18" customHeight="1">
      <c r="A74" s="161"/>
      <c r="B74" s="184"/>
      <c r="C74" s="192"/>
      <c r="D74" s="205" t="s">
        <v>112</v>
      </c>
      <c r="E74" s="204"/>
      <c r="F74" s="204"/>
      <c r="G74" s="203" t="s">
        <v>99</v>
      </c>
      <c r="H74" s="175"/>
      <c r="I74" s="172" t="str">
        <f>IF($E74="","","×")</f>
        <v/>
      </c>
      <c r="J74" s="173"/>
      <c r="K74" s="173"/>
      <c r="L74" s="172" t="str">
        <f>IF($E74="","","＝")</f>
        <v/>
      </c>
      <c r="M74" s="171">
        <f>ROUNDDOWN(H74*J74,0)</f>
        <v>0</v>
      </c>
      <c r="N74" s="170"/>
      <c r="O74" s="171">
        <f>M74-N74</f>
        <v>0</v>
      </c>
      <c r="P74" s="297"/>
      <c r="Q74" s="296">
        <f t="shared" si="54"/>
        <v>0</v>
      </c>
      <c r="R74" s="182"/>
      <c r="S74" s="161"/>
      <c r="T74" s="115"/>
      <c r="U74" s="116"/>
      <c r="V74" s="116"/>
      <c r="W74" s="116"/>
      <c r="X74" s="116"/>
      <c r="Y74" s="116"/>
      <c r="Z74" s="116"/>
      <c r="AA74" s="116"/>
      <c r="AB74" s="117">
        <f t="shared" ref="AB74:AB82" si="55">IF(Q74=SUM(T74:AA74),SUM(T74:AA74),"合計額相違")</f>
        <v>0</v>
      </c>
    </row>
    <row r="75" spans="1:28" ht="18" customHeight="1">
      <c r="A75" s="161"/>
      <c r="B75" s="184"/>
      <c r="C75" s="192"/>
      <c r="D75" s="205" t="s">
        <v>113</v>
      </c>
      <c r="E75" s="204"/>
      <c r="F75" s="204"/>
      <c r="G75" s="203" t="s">
        <v>99</v>
      </c>
      <c r="H75" s="175"/>
      <c r="I75" s="172" t="str">
        <f>IF($E75="","","×")</f>
        <v/>
      </c>
      <c r="J75" s="173"/>
      <c r="K75" s="173"/>
      <c r="L75" s="172" t="str">
        <f>IF($E75="","","＝")</f>
        <v/>
      </c>
      <c r="M75" s="171">
        <f>ROUNDDOWN(H75*J75,0)</f>
        <v>0</v>
      </c>
      <c r="N75" s="170"/>
      <c r="O75" s="171">
        <f>M75-N75</f>
        <v>0</v>
      </c>
      <c r="P75" s="297"/>
      <c r="Q75" s="296">
        <f t="shared" si="54"/>
        <v>0</v>
      </c>
      <c r="R75" s="182"/>
      <c r="S75" s="161"/>
      <c r="T75" s="115"/>
      <c r="U75" s="116"/>
      <c r="V75" s="116"/>
      <c r="W75" s="116"/>
      <c r="X75" s="116"/>
      <c r="Y75" s="116"/>
      <c r="Z75" s="116"/>
      <c r="AA75" s="116"/>
      <c r="AB75" s="117">
        <f t="shared" si="55"/>
        <v>0</v>
      </c>
    </row>
    <row r="76" spans="1:28" ht="18" customHeight="1">
      <c r="A76" s="161"/>
      <c r="B76" s="201"/>
      <c r="C76" s="357" t="s">
        <v>114</v>
      </c>
      <c r="D76" s="358"/>
      <c r="E76" s="358"/>
      <c r="F76" s="358"/>
      <c r="G76" s="359"/>
      <c r="H76" s="199"/>
      <c r="I76" s="200"/>
      <c r="J76" s="200"/>
      <c r="K76" s="200"/>
      <c r="L76" s="200"/>
      <c r="M76" s="197">
        <f>SUBTOTAL(9,M77:M81)</f>
        <v>0</v>
      </c>
      <c r="N76" s="198"/>
      <c r="O76" s="197">
        <f>ROUNDDOWN(SUBTOTAL(9,O77:O81),0)</f>
        <v>0</v>
      </c>
      <c r="P76" s="295"/>
      <c r="Q76" s="295">
        <f>SUBTOTAL(9,Q77:Q81)</f>
        <v>0</v>
      </c>
      <c r="R76" s="196">
        <f>ROUNDDOWN(Q76/3,0)*IF($B$5="中小企業（補助率2/3）",2,1)</f>
        <v>0</v>
      </c>
      <c r="S76" s="161"/>
      <c r="T76" s="195">
        <f t="shared" ref="T76:AA76" si="56">ROUNDDOWN(SUBTOTAL(9,T77:T81),0)</f>
        <v>0</v>
      </c>
      <c r="U76" s="194">
        <f t="shared" ref="U76" si="57">ROUNDDOWN(SUBTOTAL(9,U77:U81),0)</f>
        <v>0</v>
      </c>
      <c r="V76" s="194">
        <f t="shared" si="56"/>
        <v>0</v>
      </c>
      <c r="W76" s="194">
        <f t="shared" si="56"/>
        <v>0</v>
      </c>
      <c r="X76" s="194">
        <f t="shared" si="56"/>
        <v>0</v>
      </c>
      <c r="Y76" s="194">
        <f t="shared" si="56"/>
        <v>0</v>
      </c>
      <c r="Z76" s="194">
        <f t="shared" si="56"/>
        <v>0</v>
      </c>
      <c r="AA76" s="194">
        <f t="shared" si="56"/>
        <v>0</v>
      </c>
      <c r="AB76" s="193">
        <f t="shared" si="55"/>
        <v>0</v>
      </c>
    </row>
    <row r="77" spans="1:28" ht="18" customHeight="1">
      <c r="A77" s="161"/>
      <c r="B77" s="184"/>
      <c r="C77" s="192"/>
      <c r="D77" s="308" t="s">
        <v>115</v>
      </c>
      <c r="E77" s="305"/>
      <c r="F77" s="305"/>
      <c r="G77" s="309" t="s">
        <v>99</v>
      </c>
      <c r="H77" s="189"/>
      <c r="I77" s="187" t="str">
        <f>IF($E77="","","×")</f>
        <v/>
      </c>
      <c r="J77" s="188"/>
      <c r="K77" s="188"/>
      <c r="L77" s="187" t="str">
        <f>IF($E77="","","＝")</f>
        <v/>
      </c>
      <c r="M77" s="186">
        <f>ROUNDDOWN(H77*J77,0)</f>
        <v>0</v>
      </c>
      <c r="N77" s="185"/>
      <c r="O77" s="186">
        <f>M77-N77</f>
        <v>0</v>
      </c>
      <c r="P77" s="297"/>
      <c r="Q77" s="296">
        <f>IF(P77="○",O77,0)</f>
        <v>0</v>
      </c>
      <c r="R77" s="182"/>
      <c r="S77" s="161"/>
      <c r="T77" s="112"/>
      <c r="U77" s="113"/>
      <c r="V77" s="113"/>
      <c r="W77" s="113"/>
      <c r="X77" s="113"/>
      <c r="Y77" s="113"/>
      <c r="Z77" s="113"/>
      <c r="AA77" s="113"/>
      <c r="AB77" s="114">
        <f t="shared" si="55"/>
        <v>0</v>
      </c>
    </row>
    <row r="78" spans="1:28" ht="18" customHeight="1">
      <c r="A78" s="161"/>
      <c r="B78" s="184"/>
      <c r="C78" s="183"/>
      <c r="D78" s="178" t="s">
        <v>116</v>
      </c>
      <c r="E78" s="177"/>
      <c r="F78" s="177"/>
      <c r="G78" s="176" t="s">
        <v>99</v>
      </c>
      <c r="H78" s="175"/>
      <c r="I78" s="172" t="str">
        <f>IF($E78="","","×")</f>
        <v/>
      </c>
      <c r="J78" s="173"/>
      <c r="K78" s="173"/>
      <c r="L78" s="172" t="str">
        <f>IF($E78="","","＝")</f>
        <v/>
      </c>
      <c r="M78" s="171">
        <f>ROUNDDOWN(H78*J78,0)</f>
        <v>0</v>
      </c>
      <c r="N78" s="170"/>
      <c r="O78" s="171">
        <f>M78-N78</f>
        <v>0</v>
      </c>
      <c r="P78" s="297"/>
      <c r="Q78" s="296">
        <f t="shared" ref="Q78:Q81" si="58">IF(P78="○",O78,0)</f>
        <v>0</v>
      </c>
      <c r="R78" s="182"/>
      <c r="S78" s="161"/>
      <c r="T78" s="115"/>
      <c r="U78" s="116"/>
      <c r="V78" s="116"/>
      <c r="W78" s="116"/>
      <c r="X78" s="116"/>
      <c r="Y78" s="116"/>
      <c r="Z78" s="116"/>
      <c r="AA78" s="116"/>
      <c r="AB78" s="117">
        <f t="shared" si="55"/>
        <v>0</v>
      </c>
    </row>
    <row r="79" spans="1:28" ht="18" customHeight="1">
      <c r="A79" s="161"/>
      <c r="B79" s="180"/>
      <c r="C79" s="181"/>
      <c r="D79" s="178" t="s">
        <v>117</v>
      </c>
      <c r="E79" s="177"/>
      <c r="F79" s="177"/>
      <c r="G79" s="176" t="s">
        <v>99</v>
      </c>
      <c r="H79" s="175"/>
      <c r="I79" s="172" t="str">
        <f>IF($E79="","","×")</f>
        <v/>
      </c>
      <c r="J79" s="174"/>
      <c r="K79" s="173"/>
      <c r="L79" s="172" t="str">
        <f>IF($E79="","","＝")</f>
        <v/>
      </c>
      <c r="M79" s="171">
        <f>ROUNDDOWN(H79*J79,0)</f>
        <v>0</v>
      </c>
      <c r="N79" s="170"/>
      <c r="O79" s="171">
        <f>M79-N79</f>
        <v>0</v>
      </c>
      <c r="P79" s="297"/>
      <c r="Q79" s="296">
        <f t="shared" si="58"/>
        <v>0</v>
      </c>
      <c r="R79" s="169"/>
      <c r="S79" s="161"/>
      <c r="T79" s="115"/>
      <c r="U79" s="116"/>
      <c r="V79" s="116"/>
      <c r="W79" s="116"/>
      <c r="X79" s="116"/>
      <c r="Y79" s="116"/>
      <c r="Z79" s="116"/>
      <c r="AA79" s="116"/>
      <c r="AB79" s="117">
        <f t="shared" si="55"/>
        <v>0</v>
      </c>
    </row>
    <row r="80" spans="1:28" ht="18" customHeight="1">
      <c r="A80" s="161"/>
      <c r="B80" s="180"/>
      <c r="C80" s="181"/>
      <c r="D80" s="178" t="s">
        <v>118</v>
      </c>
      <c r="E80" s="177"/>
      <c r="F80" s="177"/>
      <c r="G80" s="176" t="s">
        <v>99</v>
      </c>
      <c r="H80" s="175"/>
      <c r="I80" s="172" t="str">
        <f>IF($E80="","","×")</f>
        <v/>
      </c>
      <c r="J80" s="174"/>
      <c r="K80" s="173"/>
      <c r="L80" s="172" t="str">
        <f>IF($E80="","","＝")</f>
        <v/>
      </c>
      <c r="M80" s="171">
        <f>ROUNDDOWN(H80*J80,0)</f>
        <v>0</v>
      </c>
      <c r="N80" s="170"/>
      <c r="O80" s="171">
        <f>M80-N80</f>
        <v>0</v>
      </c>
      <c r="P80" s="297"/>
      <c r="Q80" s="296">
        <f t="shared" si="58"/>
        <v>0</v>
      </c>
      <c r="R80" s="169"/>
      <c r="S80" s="161"/>
      <c r="T80" s="115"/>
      <c r="U80" s="116"/>
      <c r="V80" s="116"/>
      <c r="W80" s="116"/>
      <c r="X80" s="116"/>
      <c r="Y80" s="116"/>
      <c r="Z80" s="116"/>
      <c r="AA80" s="116"/>
      <c r="AB80" s="117">
        <f t="shared" si="55"/>
        <v>0</v>
      </c>
    </row>
    <row r="81" spans="1:29" ht="18" customHeight="1" thickBot="1">
      <c r="A81" s="161"/>
      <c r="B81" s="180"/>
      <c r="C81" s="179"/>
      <c r="D81" s="178" t="s">
        <v>119</v>
      </c>
      <c r="E81" s="177"/>
      <c r="F81" s="177"/>
      <c r="G81" s="176" t="s">
        <v>99</v>
      </c>
      <c r="H81" s="175"/>
      <c r="I81" s="172" t="str">
        <f>IF($E81="","","×")</f>
        <v/>
      </c>
      <c r="J81" s="174"/>
      <c r="K81" s="173"/>
      <c r="L81" s="172" t="str">
        <f>IF($E81="","","＝")</f>
        <v/>
      </c>
      <c r="M81" s="171">
        <f>ROUNDDOWN(H81*J81,0)</f>
        <v>0</v>
      </c>
      <c r="N81" s="170"/>
      <c r="O81" s="171">
        <f>M81-N81</f>
        <v>0</v>
      </c>
      <c r="P81" s="297"/>
      <c r="Q81" s="296">
        <f t="shared" si="58"/>
        <v>0</v>
      </c>
      <c r="R81" s="169"/>
      <c r="S81" s="161"/>
      <c r="T81" s="115"/>
      <c r="U81" s="116"/>
      <c r="V81" s="116"/>
      <c r="W81" s="116"/>
      <c r="X81" s="116"/>
      <c r="Y81" s="116"/>
      <c r="Z81" s="116"/>
      <c r="AA81" s="116"/>
      <c r="AB81" s="117">
        <f t="shared" si="55"/>
        <v>0</v>
      </c>
    </row>
    <row r="82" spans="1:29" ht="18" customHeight="1" thickTop="1" thickBot="1">
      <c r="A82" s="161"/>
      <c r="B82" s="349" t="s">
        <v>120</v>
      </c>
      <c r="C82" s="350"/>
      <c r="D82" s="350"/>
      <c r="E82" s="350"/>
      <c r="F82" s="350"/>
      <c r="G82" s="350"/>
      <c r="H82" s="168"/>
      <c r="I82" s="168"/>
      <c r="J82" s="168"/>
      <c r="K82" s="168"/>
      <c r="L82" s="168"/>
      <c r="M82" s="167">
        <f>SUBTOTAL(9,M10:M81)</f>
        <v>15336700</v>
      </c>
      <c r="N82" s="167"/>
      <c r="O82" s="167">
        <f>SUBTOTAL(9,O10:O81)</f>
        <v>15209200</v>
      </c>
      <c r="P82" s="299"/>
      <c r="Q82" s="167">
        <f>SUBTOTAL(9,Q10:Q81)</f>
        <v>14503000</v>
      </c>
      <c r="R82" s="166">
        <f>SUBTOTAL(9,R10:R81)</f>
        <v>9668662</v>
      </c>
      <c r="S82" s="161"/>
      <c r="T82" s="300">
        <f>SUBTOTAL(9,T10:T81)</f>
        <v>742650</v>
      </c>
      <c r="U82" s="167">
        <f t="shared" ref="U82" si="59">SUBTOTAL(9,U10:U81)</f>
        <v>627800</v>
      </c>
      <c r="V82" s="167">
        <f t="shared" ref="V82:AA82" si="60">SUBTOTAL(9,V10:V81)</f>
        <v>1425300</v>
      </c>
      <c r="W82" s="167">
        <f t="shared" si="60"/>
        <v>1400300</v>
      </c>
      <c r="X82" s="167">
        <f t="shared" si="60"/>
        <v>1440300</v>
      </c>
      <c r="Y82" s="167">
        <f t="shared" si="60"/>
        <v>1380300</v>
      </c>
      <c r="Z82" s="167">
        <f t="shared" si="60"/>
        <v>4240300</v>
      </c>
      <c r="AA82" s="167">
        <f t="shared" si="60"/>
        <v>3246050</v>
      </c>
      <c r="AB82" s="166">
        <f t="shared" si="55"/>
        <v>14503000</v>
      </c>
    </row>
    <row r="83" spans="1:29" ht="26.4">
      <c r="A83" s="161"/>
      <c r="B83" s="161"/>
      <c r="C83" s="161"/>
      <c r="D83" s="161"/>
      <c r="E83" s="161"/>
      <c r="F83" s="161"/>
      <c r="G83" s="161"/>
      <c r="H83" s="161"/>
      <c r="I83" s="161"/>
      <c r="J83" s="161"/>
      <c r="K83" s="161"/>
      <c r="L83" s="161"/>
      <c r="M83" s="161"/>
      <c r="N83" s="161"/>
      <c r="O83" s="161"/>
      <c r="P83" s="289"/>
      <c r="Q83" s="290"/>
      <c r="R83" s="291" t="str">
        <f>IF(R82&gt;10000000,"補助金額が1,000万円を超えています","")</f>
        <v/>
      </c>
      <c r="S83" s="161"/>
      <c r="T83" s="161"/>
      <c r="U83" s="161"/>
      <c r="V83" s="161"/>
      <c r="W83" s="161"/>
      <c r="X83" s="161"/>
      <c r="Y83" s="161"/>
      <c r="Z83" s="161"/>
      <c r="AA83" s="161"/>
      <c r="AB83" s="161"/>
    </row>
    <row r="84" spans="1:29">
      <c r="A84" s="161"/>
      <c r="B84" s="163"/>
      <c r="C84" s="163"/>
      <c r="D84" s="163"/>
      <c r="E84" s="163"/>
      <c r="F84" s="163"/>
      <c r="G84" s="163"/>
      <c r="H84" s="163"/>
      <c r="I84" s="161"/>
      <c r="J84" s="161"/>
      <c r="K84" s="161"/>
      <c r="L84" s="161"/>
      <c r="M84" s="161"/>
      <c r="N84" s="161"/>
      <c r="O84" s="161"/>
      <c r="P84" s="161"/>
      <c r="Q84" s="162"/>
      <c r="R84" s="161"/>
      <c r="S84" s="161"/>
      <c r="T84" s="161"/>
      <c r="U84" s="161"/>
      <c r="V84" s="161"/>
      <c r="W84" s="161"/>
      <c r="X84" s="161"/>
      <c r="Y84" s="161"/>
      <c r="Z84" s="161"/>
      <c r="AA84" s="161"/>
      <c r="AB84" s="161"/>
    </row>
    <row r="85" spans="1:29" ht="28.8">
      <c r="A85" s="161"/>
      <c r="B85" s="165" t="s">
        <v>121</v>
      </c>
      <c r="C85" s="163"/>
      <c r="D85" s="163"/>
      <c r="E85" s="163"/>
      <c r="F85" s="163"/>
      <c r="G85" s="163"/>
      <c r="H85" s="163"/>
      <c r="I85" s="161"/>
      <c r="J85" s="161"/>
      <c r="K85" s="161"/>
      <c r="L85" s="161"/>
      <c r="M85" s="161"/>
      <c r="N85" s="161"/>
      <c r="O85" s="161"/>
      <c r="P85" s="161"/>
      <c r="Q85" s="162"/>
      <c r="R85" s="161"/>
      <c r="S85" s="161"/>
      <c r="T85" s="161"/>
      <c r="U85" s="161"/>
      <c r="V85" s="161"/>
      <c r="W85" s="161"/>
      <c r="X85" s="161"/>
      <c r="Y85" s="161"/>
      <c r="Z85" s="161"/>
      <c r="AA85" s="161"/>
      <c r="AB85" s="161"/>
    </row>
    <row r="86" spans="1:29">
      <c r="A86" s="161"/>
      <c r="B86" s="164" t="s">
        <v>122</v>
      </c>
      <c r="C86" s="163"/>
      <c r="D86" s="163"/>
      <c r="E86" s="163"/>
      <c r="F86" s="163"/>
      <c r="G86" s="163"/>
      <c r="H86" s="163"/>
      <c r="I86" s="161"/>
      <c r="J86" s="161"/>
      <c r="K86" s="161"/>
      <c r="L86" s="161"/>
      <c r="M86" s="161"/>
      <c r="N86" s="161"/>
      <c r="O86" s="161"/>
      <c r="P86" s="161"/>
      <c r="Q86" s="162"/>
      <c r="R86" s="161"/>
      <c r="S86" s="161"/>
      <c r="T86" s="161"/>
      <c r="U86" s="161"/>
      <c r="V86" s="161"/>
      <c r="W86" s="161"/>
      <c r="X86" s="161"/>
      <c r="Y86" s="161"/>
      <c r="Z86" s="161"/>
      <c r="AA86" s="161"/>
      <c r="AB86" s="161"/>
    </row>
    <row r="87" spans="1:29">
      <c r="A87" s="161"/>
      <c r="B87" s="157" t="s">
        <v>181</v>
      </c>
      <c r="C87" s="163"/>
      <c r="D87" s="163"/>
      <c r="E87" s="163"/>
      <c r="F87" s="163"/>
      <c r="G87" s="163"/>
      <c r="H87" s="163"/>
      <c r="I87" s="161"/>
      <c r="J87" s="161"/>
      <c r="K87" s="161"/>
      <c r="L87" s="161"/>
      <c r="M87" s="161"/>
      <c r="N87" s="161"/>
      <c r="O87" s="161"/>
      <c r="P87" s="161"/>
      <c r="Q87" s="162"/>
      <c r="R87" s="161"/>
      <c r="S87" s="161"/>
      <c r="T87" s="161"/>
      <c r="U87" s="161"/>
      <c r="V87" s="161"/>
      <c r="W87" s="161"/>
      <c r="X87" s="161"/>
      <c r="Y87" s="161"/>
      <c r="Z87" s="161"/>
      <c r="AA87" s="161"/>
      <c r="AB87" s="161"/>
    </row>
    <row r="88" spans="1:29">
      <c r="A88" s="161"/>
      <c r="B88" s="163"/>
      <c r="C88" s="163"/>
      <c r="D88" s="163"/>
      <c r="E88" s="163"/>
      <c r="F88" s="163"/>
      <c r="G88" s="163"/>
      <c r="H88" s="163"/>
      <c r="I88" s="161"/>
      <c r="J88" s="161"/>
      <c r="K88" s="161"/>
      <c r="L88" s="161"/>
      <c r="M88" s="161"/>
      <c r="N88" s="161"/>
      <c r="O88" s="161"/>
      <c r="P88" s="161"/>
      <c r="Q88" s="162"/>
      <c r="R88" s="161"/>
      <c r="S88" s="161"/>
      <c r="T88" s="161"/>
      <c r="U88" s="161"/>
      <c r="V88" s="161"/>
      <c r="W88" s="161"/>
      <c r="X88" s="161"/>
      <c r="Y88" s="161"/>
      <c r="Z88" s="161"/>
      <c r="AA88" s="161"/>
      <c r="AB88" s="161"/>
    </row>
    <row r="89" spans="1:29" ht="28.8">
      <c r="A89" s="161"/>
      <c r="B89" s="44" t="s">
        <v>123</v>
      </c>
      <c r="C89" s="48"/>
      <c r="D89" s="48"/>
      <c r="E89" s="48"/>
      <c r="F89" s="48"/>
      <c r="G89" s="48"/>
      <c r="H89" s="49"/>
      <c r="I89" s="50"/>
      <c r="J89" s="50"/>
      <c r="K89" s="50"/>
      <c r="L89" s="50"/>
      <c r="M89" s="50"/>
      <c r="N89" s="50"/>
      <c r="O89" s="50"/>
      <c r="P89" s="50"/>
      <c r="Q89" s="50"/>
      <c r="R89" s="50"/>
      <c r="S89" s="50"/>
      <c r="T89" s="50"/>
      <c r="U89" s="50"/>
      <c r="V89" s="50"/>
      <c r="W89" s="50"/>
      <c r="X89" s="50"/>
      <c r="Y89" s="50"/>
      <c r="Z89" s="51"/>
      <c r="AA89" s="50"/>
      <c r="AB89" s="50"/>
      <c r="AC89" s="2"/>
    </row>
    <row r="90" spans="1:29" ht="130.19999999999999" customHeight="1">
      <c r="A90" s="161"/>
      <c r="B90" s="338" t="s">
        <v>182</v>
      </c>
      <c r="C90" s="338"/>
      <c r="D90" s="338"/>
      <c r="E90" s="338"/>
      <c r="F90" s="338"/>
      <c r="G90" s="338"/>
      <c r="H90" s="338"/>
      <c r="I90" s="338"/>
      <c r="J90" s="338"/>
      <c r="K90" s="338"/>
      <c r="L90" s="338"/>
      <c r="M90" s="338"/>
      <c r="N90" s="338"/>
      <c r="O90" s="338"/>
      <c r="P90" s="338"/>
      <c r="Q90" s="338"/>
      <c r="R90" s="338"/>
      <c r="S90" s="52"/>
      <c r="T90" s="52"/>
      <c r="U90" s="52"/>
      <c r="V90" s="52"/>
      <c r="W90" s="52"/>
      <c r="X90" s="52"/>
      <c r="Y90" s="52"/>
      <c r="Z90" s="52"/>
      <c r="AA90" s="52"/>
      <c r="AB90" s="52"/>
    </row>
  </sheetData>
  <sheetProtection insertRows="0"/>
  <mergeCells count="29">
    <mergeCell ref="B90:R90"/>
    <mergeCell ref="B2:G2"/>
    <mergeCell ref="E16:G16"/>
    <mergeCell ref="E17:G17"/>
    <mergeCell ref="B18:G18"/>
    <mergeCell ref="C19:G19"/>
    <mergeCell ref="B10:G10"/>
    <mergeCell ref="B82:G82"/>
    <mergeCell ref="B69:G69"/>
    <mergeCell ref="E14:G14"/>
    <mergeCell ref="E15:G15"/>
    <mergeCell ref="E58:G58"/>
    <mergeCell ref="B5:G5"/>
    <mergeCell ref="C70:G70"/>
    <mergeCell ref="C76:G76"/>
    <mergeCell ref="E59:G59"/>
    <mergeCell ref="T8:AB8"/>
    <mergeCell ref="B6:R6"/>
    <mergeCell ref="B8:C9"/>
    <mergeCell ref="D8:D9"/>
    <mergeCell ref="E8:G9"/>
    <mergeCell ref="H8:Q8"/>
    <mergeCell ref="R8:R9"/>
    <mergeCell ref="C35:D35"/>
    <mergeCell ref="E60:G60"/>
    <mergeCell ref="E61:G61"/>
    <mergeCell ref="E11:G11"/>
    <mergeCell ref="E12:G12"/>
    <mergeCell ref="E13:G13"/>
  </mergeCells>
  <phoneticPr fontId="5"/>
  <conditionalFormatting sqref="P83:R83">
    <cfRule type="expression" dxfId="2" priority="1">
      <formula>$R$82&gt;10000000</formula>
    </cfRule>
  </conditionalFormatting>
  <dataValidations count="4">
    <dataValidation type="whole" operator="greaterThanOrEqual" allowBlank="1" showInputMessage="1" showErrorMessage="1" error="整数のみ入力可能です" sqref="N10:N82 T10:AB82 Q10:Q82" xr:uid="{57192A5D-25AC-4382-8563-3160E0454AED}">
      <formula1>0</formula1>
    </dataValidation>
    <dataValidation imeMode="off" allowBlank="1" showInputMessage="1" showErrorMessage="1" sqref="S89 O89:P89 Z89:AA89 L89 AC89 W89 U89" xr:uid="{0A21085C-3907-440A-A07F-C890918E9249}"/>
    <dataValidation imeMode="on" allowBlank="1" showInputMessage="1" showErrorMessage="1" sqref="B90 B2:B3 B89:H89" xr:uid="{24AF642C-9A07-4E49-8BE6-DB4A775893B3}"/>
    <dataValidation type="list" allowBlank="1" showInputMessage="1" showErrorMessage="1" sqref="P11:P17 P20:P26 P28:P30 P32:P34 P36:P40 P42:P44 P46:P50 P52:P54 P56:P62 P64:P68 P71:P75 P77:P81" xr:uid="{0E0E8599-DFF6-4B6A-BF0B-250194C5471C}">
      <formula1>"○,　,"</formula1>
    </dataValidation>
  </dataValidations>
  <hyperlinks>
    <hyperlink ref="B87" r:id="rId1" xr:uid="{94B1222A-D20B-44F4-B045-DD75A079B943}"/>
  </hyperlinks>
  <printOptions horizontalCentered="1"/>
  <pageMargins left="0.31496062992125984" right="0.31496062992125984" top="0.15748031496062992" bottom="0" header="0.19685039370078741" footer="0.19685039370078741"/>
  <pageSetup paperSize="8" scale="43" orientation="landscape"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D81E-66A1-4855-B9CB-C281F1147171}">
  <sheetPr>
    <tabColor rgb="FFFFC000"/>
    <pageSetUpPr fitToPage="1"/>
  </sheetPr>
  <dimension ref="A1:R35"/>
  <sheetViews>
    <sheetView showGridLines="0" zoomScaleNormal="100" workbookViewId="0">
      <selection activeCell="D18" sqref="D18"/>
    </sheetView>
  </sheetViews>
  <sheetFormatPr defaultColWidth="9.109375" defaultRowHeight="17.399999999999999"/>
  <cols>
    <col min="1" max="1" width="2.5546875" style="94" customWidth="1"/>
    <col min="2" max="2" width="18.6640625" style="94" customWidth="1"/>
    <col min="3" max="4" width="23.109375" style="94" customWidth="1"/>
    <col min="5" max="5" width="7.5546875" style="94" customWidth="1"/>
    <col min="6" max="6" width="20.44140625" style="94" customWidth="1"/>
    <col min="7" max="7" width="21.109375" style="94" customWidth="1"/>
    <col min="8" max="8" width="3.44140625" style="94" customWidth="1"/>
    <col min="9" max="9" width="17.88671875" style="94" bestFit="1" customWidth="1"/>
    <col min="10" max="18" width="12.33203125" style="94" customWidth="1"/>
    <col min="19" max="19" width="2.44140625" style="94" customWidth="1"/>
    <col min="20" max="16384" width="9.109375" style="94"/>
  </cols>
  <sheetData>
    <row r="1" spans="1:18" ht="21.6">
      <c r="A1" s="93" t="s">
        <v>124</v>
      </c>
    </row>
    <row r="2" spans="1:18" ht="21.6">
      <c r="A2" s="93"/>
    </row>
    <row r="3" spans="1:18">
      <c r="B3" s="95" t="s">
        <v>125</v>
      </c>
      <c r="I3" s="95" t="s">
        <v>126</v>
      </c>
    </row>
    <row r="4" spans="1:18" ht="18" thickBot="1">
      <c r="F4" s="100" t="s">
        <v>127</v>
      </c>
      <c r="R4" s="100" t="s">
        <v>128</v>
      </c>
    </row>
    <row r="5" spans="1:18">
      <c r="B5" s="360" t="s">
        <v>129</v>
      </c>
      <c r="C5" s="360" t="s">
        <v>130</v>
      </c>
      <c r="D5" s="360" t="s">
        <v>131</v>
      </c>
      <c r="E5" s="360" t="s">
        <v>132</v>
      </c>
      <c r="F5" s="360" t="s">
        <v>133</v>
      </c>
      <c r="I5" s="360" t="s">
        <v>129</v>
      </c>
      <c r="J5" s="362">
        <f>'資金計画表　※記入例'!T9</f>
        <v>45809</v>
      </c>
      <c r="K5" s="362">
        <f>'資金計画表　※記入例'!U9</f>
        <v>45839</v>
      </c>
      <c r="L5" s="362">
        <f>'資金計画表　※記入例'!V9</f>
        <v>45870</v>
      </c>
      <c r="M5" s="362">
        <f>'資金計画表　※記入例'!W9</f>
        <v>45901</v>
      </c>
      <c r="N5" s="362">
        <f>'資金計画表　※記入例'!X9</f>
        <v>45931</v>
      </c>
      <c r="O5" s="362">
        <f>'資金計画表　※記入例'!Y9</f>
        <v>45962</v>
      </c>
      <c r="P5" s="362">
        <f>'資金計画表　※記入例'!Z9</f>
        <v>45992</v>
      </c>
      <c r="Q5" s="362">
        <f>'資金計画表　※記入例'!AA9</f>
        <v>46023</v>
      </c>
      <c r="R5" s="360" t="s">
        <v>134</v>
      </c>
    </row>
    <row r="6" spans="1:18" ht="18" thickBot="1">
      <c r="B6" s="361"/>
      <c r="C6" s="361"/>
      <c r="D6" s="361"/>
      <c r="E6" s="361"/>
      <c r="F6" s="361"/>
      <c r="I6" s="361"/>
      <c r="J6" s="363"/>
      <c r="K6" s="363"/>
      <c r="L6" s="363"/>
      <c r="M6" s="363"/>
      <c r="N6" s="363"/>
      <c r="O6" s="363"/>
      <c r="P6" s="363"/>
      <c r="Q6" s="363"/>
      <c r="R6" s="361"/>
    </row>
    <row r="7" spans="1:18">
      <c r="B7" s="96" t="s">
        <v>135</v>
      </c>
      <c r="C7" s="122">
        <f>'資金計画表　※記入例'!O10</f>
        <v>4886700</v>
      </c>
      <c r="D7" s="122">
        <f>'資金計画表　※記入例'!Q10</f>
        <v>4245500</v>
      </c>
      <c r="E7" s="105" t="str">
        <f>IF('資金計画表　※記入例'!B5="中小企業（補助率2/3）","2/3","1/3")</f>
        <v>2/3</v>
      </c>
      <c r="F7" s="106">
        <f>'資金計画表　※記入例'!R10</f>
        <v>2830332</v>
      </c>
      <c r="I7" s="96" t="str">
        <f t="shared" ref="I7:I20" si="0">$B7</f>
        <v>人件費</v>
      </c>
      <c r="J7" s="101">
        <f>'資金計画表　※記入例'!T$10</f>
        <v>300150</v>
      </c>
      <c r="K7" s="102">
        <f>'資金計画表　※記入例'!U$10</f>
        <v>477800</v>
      </c>
      <c r="L7" s="102">
        <f>'資金計画表　※記入例'!V$10</f>
        <v>600300</v>
      </c>
      <c r="M7" s="102">
        <f>'資金計画表　※記入例'!W$10</f>
        <v>600300</v>
      </c>
      <c r="N7" s="102">
        <f>'資金計画表　※記入例'!X$10</f>
        <v>600300</v>
      </c>
      <c r="O7" s="102">
        <f>'資金計画表　※記入例'!Y$10</f>
        <v>600300</v>
      </c>
      <c r="P7" s="102">
        <f>'資金計画表　※記入例'!Z$10</f>
        <v>600300</v>
      </c>
      <c r="Q7" s="102">
        <f>'資金計画表　※記入例'!AA$10</f>
        <v>466050</v>
      </c>
      <c r="R7" s="102">
        <f>SUM(J7:Q7)</f>
        <v>4245500</v>
      </c>
    </row>
    <row r="8" spans="1:18">
      <c r="B8" s="96" t="s">
        <v>136</v>
      </c>
      <c r="C8" s="122">
        <f>SUM(C9:C17)</f>
        <v>4822500</v>
      </c>
      <c r="D8" s="122">
        <f>SUM(D9:D17)</f>
        <v>4757500</v>
      </c>
      <c r="E8" s="107"/>
      <c r="F8" s="108">
        <f>SUM(F9:F17)</f>
        <v>3171664</v>
      </c>
      <c r="I8" s="96" t="str">
        <f t="shared" si="0"/>
        <v>事業費</v>
      </c>
      <c r="J8" s="101">
        <f t="shared" ref="J8:R8" si="1">SUM(J9:J17)</f>
        <v>442500</v>
      </c>
      <c r="K8" s="102">
        <f t="shared" ref="K8" si="2">SUM(K9:K17)</f>
        <v>150000</v>
      </c>
      <c r="L8" s="102">
        <f t="shared" si="1"/>
        <v>825000</v>
      </c>
      <c r="M8" s="102">
        <f t="shared" si="1"/>
        <v>800000</v>
      </c>
      <c r="N8" s="102">
        <f t="shared" si="1"/>
        <v>840000</v>
      </c>
      <c r="O8" s="102">
        <f t="shared" si="1"/>
        <v>780000</v>
      </c>
      <c r="P8" s="102">
        <f t="shared" si="1"/>
        <v>140000</v>
      </c>
      <c r="Q8" s="102">
        <f t="shared" si="1"/>
        <v>780000</v>
      </c>
      <c r="R8" s="102">
        <f t="shared" si="1"/>
        <v>4757500</v>
      </c>
    </row>
    <row r="9" spans="1:18">
      <c r="B9" s="111" t="s">
        <v>137</v>
      </c>
      <c r="C9" s="123">
        <f>'資金計画表　※記入例'!O$19</f>
        <v>3710000</v>
      </c>
      <c r="D9" s="123">
        <f>'資金計画表　※記入例'!Q$19</f>
        <v>3710000</v>
      </c>
      <c r="E9" s="109"/>
      <c r="F9" s="110">
        <f>'資金計画表　※記入例'!R$19</f>
        <v>2473332</v>
      </c>
      <c r="I9" s="111" t="str">
        <f t="shared" si="0"/>
        <v>旅費</v>
      </c>
      <c r="J9" s="103">
        <f>'資金計画表　※記入例'!T$19</f>
        <v>0</v>
      </c>
      <c r="K9" s="104">
        <f>'資金計画表　※記入例'!U$19</f>
        <v>0</v>
      </c>
      <c r="L9" s="104">
        <f>'資金計画表　※記入例'!V$19</f>
        <v>685000</v>
      </c>
      <c r="M9" s="104">
        <f>'資金計画表　※記入例'!W$19</f>
        <v>780000</v>
      </c>
      <c r="N9" s="104">
        <f>'資金計画表　※記入例'!X$19</f>
        <v>685000</v>
      </c>
      <c r="O9" s="104">
        <f>'資金計画表　※記入例'!Y$19</f>
        <v>780000</v>
      </c>
      <c r="P9" s="104">
        <f>'資金計画表　※記入例'!Z$19</f>
        <v>0</v>
      </c>
      <c r="Q9" s="104">
        <f>'資金計画表　※記入例'!AA$19</f>
        <v>780000</v>
      </c>
      <c r="R9" s="104">
        <f t="shared" ref="R9:R17" si="3">SUM(J9:Q9)</f>
        <v>3710000</v>
      </c>
    </row>
    <row r="10" spans="1:18">
      <c r="B10" s="111" t="s">
        <v>138</v>
      </c>
      <c r="C10" s="123">
        <f>'資金計画表　※記入例'!O$27</f>
        <v>150000</v>
      </c>
      <c r="D10" s="123">
        <f>'資金計画表　※記入例'!Q$27</f>
        <v>150000</v>
      </c>
      <c r="E10" s="109"/>
      <c r="F10" s="110">
        <f>'資金計画表　※記入例'!R$27</f>
        <v>100000</v>
      </c>
      <c r="I10" s="111" t="str">
        <f t="shared" si="0"/>
        <v>会議費</v>
      </c>
      <c r="J10" s="103">
        <f>'資金計画表　※記入例'!T$27</f>
        <v>0</v>
      </c>
      <c r="K10" s="104">
        <f>'資金計画表　※記入例'!U$27</f>
        <v>150000</v>
      </c>
      <c r="L10" s="104">
        <f>'資金計画表　※記入例'!V$27</f>
        <v>0</v>
      </c>
      <c r="M10" s="104">
        <f>'資金計画表　※記入例'!W$27</f>
        <v>0</v>
      </c>
      <c r="N10" s="104">
        <f>'資金計画表　※記入例'!X$27</f>
        <v>0</v>
      </c>
      <c r="O10" s="104">
        <f>'資金計画表　※記入例'!Y$27</f>
        <v>0</v>
      </c>
      <c r="P10" s="104">
        <f>'資金計画表　※記入例'!Z$27</f>
        <v>0</v>
      </c>
      <c r="Q10" s="104">
        <f>'資金計画表　※記入例'!AA$27</f>
        <v>0</v>
      </c>
      <c r="R10" s="104">
        <f t="shared" si="3"/>
        <v>150000</v>
      </c>
    </row>
    <row r="11" spans="1:18">
      <c r="B11" s="111" t="s">
        <v>139</v>
      </c>
      <c r="C11" s="123">
        <f>'資金計画表　※記入例'!O$31</f>
        <v>0</v>
      </c>
      <c r="D11" s="123">
        <f>'資金計画表　※記入例'!Q$31</f>
        <v>0</v>
      </c>
      <c r="E11" s="109"/>
      <c r="F11" s="110">
        <f>'資金計画表　※記入例'!R$31</f>
        <v>0</v>
      </c>
      <c r="I11" s="111" t="str">
        <f t="shared" si="0"/>
        <v>謝金</v>
      </c>
      <c r="J11" s="103">
        <f>'資金計画表　※記入例'!T$31</f>
        <v>0</v>
      </c>
      <c r="K11" s="104">
        <f>'資金計画表　※記入例'!U$31</f>
        <v>0</v>
      </c>
      <c r="L11" s="104">
        <f>'資金計画表　※記入例'!V$31</f>
        <v>0</v>
      </c>
      <c r="M11" s="104">
        <f>'資金計画表　※記入例'!W$31</f>
        <v>0</v>
      </c>
      <c r="N11" s="104">
        <f>'資金計画表　※記入例'!X$31</f>
        <v>0</v>
      </c>
      <c r="O11" s="104">
        <f>'資金計画表　※記入例'!Y$31</f>
        <v>0</v>
      </c>
      <c r="P11" s="104">
        <f>'資金計画表　※記入例'!Z$31</f>
        <v>0</v>
      </c>
      <c r="Q11" s="104">
        <f>'資金計画表　※記入例'!AA$31</f>
        <v>0</v>
      </c>
      <c r="R11" s="104">
        <f t="shared" si="3"/>
        <v>0</v>
      </c>
    </row>
    <row r="12" spans="1:18">
      <c r="B12" s="111" t="s">
        <v>140</v>
      </c>
      <c r="C12" s="123">
        <f>'資金計画表　※記入例'!O$35</f>
        <v>442500</v>
      </c>
      <c r="D12" s="123">
        <f>'資金計画表　※記入例'!Q$35</f>
        <v>442500</v>
      </c>
      <c r="E12" s="109"/>
      <c r="F12" s="110">
        <f>'資金計画表　※記入例'!R$35</f>
        <v>295000</v>
      </c>
      <c r="I12" s="111" t="str">
        <f t="shared" si="0"/>
        <v>備品費</v>
      </c>
      <c r="J12" s="103">
        <f>'資金計画表　※記入例'!T$35</f>
        <v>442500</v>
      </c>
      <c r="K12" s="104">
        <f>'資金計画表　※記入例'!U$35</f>
        <v>0</v>
      </c>
      <c r="L12" s="104">
        <f>'資金計画表　※記入例'!V$35</f>
        <v>0</v>
      </c>
      <c r="M12" s="104">
        <f>'資金計画表　※記入例'!W$35</f>
        <v>0</v>
      </c>
      <c r="N12" s="104">
        <f>'資金計画表　※記入例'!X$35</f>
        <v>0</v>
      </c>
      <c r="O12" s="104">
        <f>'資金計画表　※記入例'!Y$35</f>
        <v>0</v>
      </c>
      <c r="P12" s="104">
        <f>'資金計画表　※記入例'!Z$35</f>
        <v>0</v>
      </c>
      <c r="Q12" s="104">
        <f>'資金計画表　※記入例'!AA$35</f>
        <v>0</v>
      </c>
      <c r="R12" s="104">
        <f t="shared" si="3"/>
        <v>442500</v>
      </c>
    </row>
    <row r="13" spans="1:18">
      <c r="B13" s="111" t="s">
        <v>141</v>
      </c>
      <c r="C13" s="123">
        <f>'資金計画表　※記入例'!O$41</f>
        <v>50000</v>
      </c>
      <c r="D13" s="123">
        <f>'資金計画表　※記入例'!Q$41</f>
        <v>0</v>
      </c>
      <c r="E13" s="109"/>
      <c r="F13" s="110">
        <f>'資金計画表　※記入例'!R$41</f>
        <v>0</v>
      </c>
      <c r="I13" s="111" t="str">
        <f t="shared" si="0"/>
        <v>借料および損料</v>
      </c>
      <c r="J13" s="103">
        <f>'資金計画表　※記入例'!T$41</f>
        <v>0</v>
      </c>
      <c r="K13" s="104">
        <f>'資金計画表　※記入例'!U$41</f>
        <v>0</v>
      </c>
      <c r="L13" s="104">
        <f>'資金計画表　※記入例'!V$41</f>
        <v>0</v>
      </c>
      <c r="M13" s="104">
        <f>'資金計画表　※記入例'!W$41</f>
        <v>0</v>
      </c>
      <c r="N13" s="104">
        <f>'資金計画表　※記入例'!X$41</f>
        <v>0</v>
      </c>
      <c r="O13" s="104">
        <f>'資金計画表　※記入例'!Y$41</f>
        <v>0</v>
      </c>
      <c r="P13" s="104">
        <f>'資金計画表　※記入例'!Z$41</f>
        <v>0</v>
      </c>
      <c r="Q13" s="104">
        <f>'資金計画表　※記入例'!AA$41</f>
        <v>0</v>
      </c>
      <c r="R13" s="104">
        <f t="shared" si="3"/>
        <v>0</v>
      </c>
    </row>
    <row r="14" spans="1:18">
      <c r="B14" s="111" t="s">
        <v>142</v>
      </c>
      <c r="C14" s="123">
        <f>'資金計画表　※記入例'!O$45</f>
        <v>0</v>
      </c>
      <c r="D14" s="123">
        <f>'資金計画表　※記入例'!Q$45</f>
        <v>0</v>
      </c>
      <c r="E14" s="109"/>
      <c r="F14" s="110">
        <f>'資金計画表　※記入例'!R$45</f>
        <v>0</v>
      </c>
      <c r="I14" s="111" t="str">
        <f t="shared" si="0"/>
        <v>消耗品費</v>
      </c>
      <c r="J14" s="103">
        <f>'資金計画表　※記入例'!T$45</f>
        <v>0</v>
      </c>
      <c r="K14" s="104">
        <f>'資金計画表　※記入例'!U$45</f>
        <v>0</v>
      </c>
      <c r="L14" s="104">
        <f>'資金計画表　※記入例'!V$45</f>
        <v>0</v>
      </c>
      <c r="M14" s="104">
        <f>'資金計画表　※記入例'!W$45</f>
        <v>0</v>
      </c>
      <c r="N14" s="104">
        <f>'資金計画表　※記入例'!X$45</f>
        <v>0</v>
      </c>
      <c r="O14" s="104">
        <f>'資金計画表　※記入例'!Y$45</f>
        <v>0</v>
      </c>
      <c r="P14" s="104">
        <f>'資金計画表　※記入例'!Z$45</f>
        <v>0</v>
      </c>
      <c r="Q14" s="104">
        <f>'資金計画表　※記入例'!AA$45</f>
        <v>0</v>
      </c>
      <c r="R14" s="104">
        <f t="shared" si="3"/>
        <v>0</v>
      </c>
    </row>
    <row r="15" spans="1:18">
      <c r="B15" s="111" t="s">
        <v>143</v>
      </c>
      <c r="C15" s="123">
        <f>'資金計画表　※記入例'!O$51</f>
        <v>20000</v>
      </c>
      <c r="D15" s="123">
        <f>'資金計画表　※記入例'!Q$51</f>
        <v>20000</v>
      </c>
      <c r="E15" s="109"/>
      <c r="F15" s="110">
        <f>'資金計画表　※記入例'!R$51</f>
        <v>13332</v>
      </c>
      <c r="I15" s="111" t="str">
        <f t="shared" si="0"/>
        <v>印刷製本費</v>
      </c>
      <c r="J15" s="103">
        <f>'資金計画表　※記入例'!T$51</f>
        <v>0</v>
      </c>
      <c r="K15" s="104">
        <f>'資金計画表　※記入例'!U$51</f>
        <v>0</v>
      </c>
      <c r="L15" s="104">
        <f>'資金計画表　※記入例'!V$51</f>
        <v>0</v>
      </c>
      <c r="M15" s="104">
        <f>'資金計画表　※記入例'!W$51</f>
        <v>20000</v>
      </c>
      <c r="N15" s="104">
        <f>'資金計画表　※記入例'!X$51</f>
        <v>0</v>
      </c>
      <c r="O15" s="104">
        <f>'資金計画表　※記入例'!Y$51</f>
        <v>0</v>
      </c>
      <c r="P15" s="104">
        <f>'資金計画表　※記入例'!Z$51</f>
        <v>0</v>
      </c>
      <c r="Q15" s="104">
        <f>'資金計画表　※記入例'!AA$51</f>
        <v>0</v>
      </c>
      <c r="R15" s="104">
        <f t="shared" si="3"/>
        <v>20000</v>
      </c>
    </row>
    <row r="16" spans="1:18">
      <c r="B16" s="111" t="s">
        <v>144</v>
      </c>
      <c r="C16" s="123">
        <f>'資金計画表　※記入例'!O$55</f>
        <v>30000</v>
      </c>
      <c r="D16" s="123">
        <f>'資金計画表　※記入例'!Q$55</f>
        <v>15000</v>
      </c>
      <c r="E16" s="109"/>
      <c r="F16" s="110">
        <f>'資金計画表　※記入例'!R$55</f>
        <v>10000</v>
      </c>
      <c r="I16" s="111" t="str">
        <f t="shared" si="0"/>
        <v>補助員人件費</v>
      </c>
      <c r="J16" s="103">
        <f>'資金計画表　※記入例'!T$55</f>
        <v>0</v>
      </c>
      <c r="K16" s="104">
        <f>'資金計画表　※記入例'!U$55</f>
        <v>0</v>
      </c>
      <c r="L16" s="104">
        <f>'資金計画表　※記入例'!V$55</f>
        <v>0</v>
      </c>
      <c r="M16" s="104">
        <f>'資金計画表　※記入例'!W$55</f>
        <v>0</v>
      </c>
      <c r="N16" s="104">
        <f>'資金計画表　※記入例'!X$55</f>
        <v>15000</v>
      </c>
      <c r="O16" s="104">
        <f>'資金計画表　※記入例'!Y$55</f>
        <v>0</v>
      </c>
      <c r="P16" s="104">
        <f>'資金計画表　※記入例'!Z$55</f>
        <v>0</v>
      </c>
      <c r="Q16" s="104">
        <f>'資金計画表　※記入例'!AA$55</f>
        <v>0</v>
      </c>
      <c r="R16" s="104">
        <f t="shared" si="3"/>
        <v>15000</v>
      </c>
    </row>
    <row r="17" spans="2:18">
      <c r="B17" s="111" t="s">
        <v>145</v>
      </c>
      <c r="C17" s="123">
        <f>'資金計画表　※記入例'!O$63</f>
        <v>420000</v>
      </c>
      <c r="D17" s="123">
        <f>'資金計画表　※記入例'!Q$63</f>
        <v>420000</v>
      </c>
      <c r="E17" s="109"/>
      <c r="F17" s="110">
        <f>'資金計画表　※記入例'!R$63</f>
        <v>280000</v>
      </c>
      <c r="I17" s="111" t="str">
        <f t="shared" si="0"/>
        <v>その他諸経費</v>
      </c>
      <c r="J17" s="103">
        <f>'資金計画表　※記入例'!T$63</f>
        <v>0</v>
      </c>
      <c r="K17" s="104">
        <f>'資金計画表　※記入例'!U$63</f>
        <v>0</v>
      </c>
      <c r="L17" s="104">
        <f>'資金計画表　※記入例'!V$63</f>
        <v>140000</v>
      </c>
      <c r="M17" s="104">
        <f>'資金計画表　※記入例'!W$63</f>
        <v>0</v>
      </c>
      <c r="N17" s="104">
        <f>'資金計画表　※記入例'!X$63</f>
        <v>140000</v>
      </c>
      <c r="O17" s="104">
        <f>'資金計画表　※記入例'!Y$63</f>
        <v>0</v>
      </c>
      <c r="P17" s="104">
        <f>'資金計画表　※記入例'!Z$63</f>
        <v>140000</v>
      </c>
      <c r="Q17" s="104">
        <f>'資金計画表　※記入例'!AA$63</f>
        <v>0</v>
      </c>
      <c r="R17" s="104">
        <f t="shared" si="3"/>
        <v>420000</v>
      </c>
    </row>
    <row r="18" spans="2:18">
      <c r="B18" s="96" t="s">
        <v>146</v>
      </c>
      <c r="C18" s="122">
        <f>SUM(C19:C20)</f>
        <v>5500000</v>
      </c>
      <c r="D18" s="122">
        <f>SUM(D19:D20)</f>
        <v>5500000</v>
      </c>
      <c r="E18" s="107"/>
      <c r="F18" s="108">
        <f>SUM(F19:F20)</f>
        <v>3666666</v>
      </c>
      <c r="I18" s="96" t="str">
        <f t="shared" si="0"/>
        <v>委託・外注費</v>
      </c>
      <c r="J18" s="101">
        <f t="shared" ref="J18:R18" si="4">SUM(J19:J20)</f>
        <v>0</v>
      </c>
      <c r="K18" s="102">
        <f t="shared" ref="K18" si="5">SUM(K19:K20)</f>
        <v>0</v>
      </c>
      <c r="L18" s="102">
        <f t="shared" si="4"/>
        <v>0</v>
      </c>
      <c r="M18" s="102">
        <f t="shared" si="4"/>
        <v>0</v>
      </c>
      <c r="N18" s="102">
        <f t="shared" si="4"/>
        <v>0</v>
      </c>
      <c r="O18" s="102">
        <f t="shared" si="4"/>
        <v>0</v>
      </c>
      <c r="P18" s="102">
        <f t="shared" si="4"/>
        <v>3500000</v>
      </c>
      <c r="Q18" s="102">
        <f t="shared" si="4"/>
        <v>2000000</v>
      </c>
      <c r="R18" s="102">
        <f t="shared" si="4"/>
        <v>5500000</v>
      </c>
    </row>
    <row r="19" spans="2:18">
      <c r="B19" s="111" t="s">
        <v>147</v>
      </c>
      <c r="C19" s="123">
        <f>'資金計画表　※記入例'!O$70</f>
        <v>5500000</v>
      </c>
      <c r="D19" s="123">
        <f>'資金計画表　※記入例'!Q$70</f>
        <v>5500000</v>
      </c>
      <c r="E19" s="109"/>
      <c r="F19" s="110">
        <f>'資金計画表　※記入例'!R$70</f>
        <v>3666666</v>
      </c>
      <c r="I19" s="111" t="str">
        <f t="shared" si="0"/>
        <v>委託費</v>
      </c>
      <c r="J19" s="103">
        <f>'資金計画表　※記入例'!T$70</f>
        <v>0</v>
      </c>
      <c r="K19" s="104">
        <f>'資金計画表　※記入例'!U$70</f>
        <v>0</v>
      </c>
      <c r="L19" s="104">
        <f>'資金計画表　※記入例'!V$70</f>
        <v>0</v>
      </c>
      <c r="M19" s="104">
        <f>'資金計画表　※記入例'!W$70</f>
        <v>0</v>
      </c>
      <c r="N19" s="104">
        <f>'資金計画表　※記入例'!X$70</f>
        <v>0</v>
      </c>
      <c r="O19" s="104">
        <f>'資金計画表　※記入例'!Y$70</f>
        <v>0</v>
      </c>
      <c r="P19" s="104">
        <f>'資金計画表　※記入例'!Z$70</f>
        <v>3500000</v>
      </c>
      <c r="Q19" s="104">
        <f>'資金計画表　※記入例'!AA$70</f>
        <v>2000000</v>
      </c>
      <c r="R19" s="104">
        <f>SUM(J19:Q19)</f>
        <v>5500000</v>
      </c>
    </row>
    <row r="20" spans="2:18" ht="18" thickBot="1">
      <c r="B20" s="111" t="s">
        <v>148</v>
      </c>
      <c r="C20" s="123">
        <f>'資金計画表　※記入例'!O$76</f>
        <v>0</v>
      </c>
      <c r="D20" s="123">
        <f>'資金計画表　※記入例'!Q$76</f>
        <v>0</v>
      </c>
      <c r="E20" s="109"/>
      <c r="F20" s="110">
        <f>'資金計画表　※記入例'!R$76</f>
        <v>0</v>
      </c>
      <c r="I20" s="111" t="str">
        <f t="shared" si="0"/>
        <v>外注費</v>
      </c>
      <c r="J20" s="103">
        <f>'資金計画表　※記入例'!T$76</f>
        <v>0</v>
      </c>
      <c r="K20" s="104">
        <f>'資金計画表　※記入例'!U$76</f>
        <v>0</v>
      </c>
      <c r="L20" s="104">
        <f>'資金計画表　※記入例'!V$76</f>
        <v>0</v>
      </c>
      <c r="M20" s="104">
        <f>'資金計画表　※記入例'!W$76</f>
        <v>0</v>
      </c>
      <c r="N20" s="104">
        <f>'資金計画表　※記入例'!X$76</f>
        <v>0</v>
      </c>
      <c r="O20" s="104">
        <f>'資金計画表　※記入例'!Y$76</f>
        <v>0</v>
      </c>
      <c r="P20" s="104">
        <f>'資金計画表　※記入例'!Z$76</f>
        <v>0</v>
      </c>
      <c r="Q20" s="104">
        <f>'資金計画表　※記入例'!AA$76</f>
        <v>0</v>
      </c>
      <c r="R20" s="104">
        <f>SUM(J20:Q20)</f>
        <v>0</v>
      </c>
    </row>
    <row r="21" spans="2:18" ht="18" thickBot="1">
      <c r="B21" s="154" t="s">
        <v>149</v>
      </c>
      <c r="C21" s="155">
        <f>SUM(C7,C8,C18)</f>
        <v>15209200</v>
      </c>
      <c r="D21" s="155">
        <f>SUM(D7,D8,D18)</f>
        <v>14503000</v>
      </c>
      <c r="E21" s="156"/>
      <c r="F21" s="155">
        <f>SUM(F7,F8,F18)</f>
        <v>9668662</v>
      </c>
      <c r="I21" s="151" t="s">
        <v>134</v>
      </c>
      <c r="J21" s="152">
        <f t="shared" ref="J21:R21" si="6">SUM(J7,J8,J18)</f>
        <v>742650</v>
      </c>
      <c r="K21" s="153">
        <f t="shared" ref="K21" si="7">SUM(K7,K8,K18)</f>
        <v>627800</v>
      </c>
      <c r="L21" s="153">
        <f t="shared" si="6"/>
        <v>1425300</v>
      </c>
      <c r="M21" s="153">
        <f t="shared" si="6"/>
        <v>1400300</v>
      </c>
      <c r="N21" s="153">
        <f t="shared" si="6"/>
        <v>1440300</v>
      </c>
      <c r="O21" s="153">
        <f t="shared" si="6"/>
        <v>1380300</v>
      </c>
      <c r="P21" s="153">
        <f t="shared" si="6"/>
        <v>4240300</v>
      </c>
      <c r="Q21" s="153">
        <f t="shared" si="6"/>
        <v>3246050</v>
      </c>
      <c r="R21" s="153">
        <f t="shared" si="6"/>
        <v>14503000</v>
      </c>
    </row>
    <row r="22" spans="2:18">
      <c r="D22" s="97"/>
    </row>
    <row r="23" spans="2:18">
      <c r="R23" s="98"/>
    </row>
    <row r="25" spans="2:18">
      <c r="R25" s="98"/>
    </row>
    <row r="35" spans="4:4">
      <c r="D35" s="99"/>
    </row>
  </sheetData>
  <sheetProtection formatColumns="0"/>
  <mergeCells count="15">
    <mergeCell ref="B5:B6"/>
    <mergeCell ref="E5:E6"/>
    <mergeCell ref="F5:F6"/>
    <mergeCell ref="R5:R6"/>
    <mergeCell ref="D5:D6"/>
    <mergeCell ref="C5:C6"/>
    <mergeCell ref="I5:I6"/>
    <mergeCell ref="J5:J6"/>
    <mergeCell ref="L5:L6"/>
    <mergeCell ref="M5:M6"/>
    <mergeCell ref="N5:N6"/>
    <mergeCell ref="O5:O6"/>
    <mergeCell ref="P5:P6"/>
    <mergeCell ref="Q5:Q6"/>
    <mergeCell ref="K5:K6"/>
  </mergeCells>
  <phoneticPr fontId="5"/>
  <dataValidations count="1">
    <dataValidation imeMode="off" allowBlank="1" showInputMessage="1" showErrorMessage="1" sqref="D7 D9:D20" xr:uid="{EA45F33A-43F2-4D57-B368-4E62D0E13E27}"/>
  </dataValidations>
  <pageMargins left="0.70866141732283472" right="0.70866141732283472" top="0.74803149606299213" bottom="0.74803149606299213" header="0.31496062992125984" footer="0.31496062992125984"/>
  <pageSetup paperSize="9" scale="55" orientation="landscape" r:id="rId1"/>
  <colBreaks count="1" manualBreakCount="1">
    <brk id="6" min="2" max="16"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2793C-B2DD-48A7-AD36-C38D60623DC2}">
  <sheetPr>
    <pageSetUpPr fitToPage="1"/>
  </sheetPr>
  <dimension ref="A1:AC90"/>
  <sheetViews>
    <sheetView showGridLines="0" topLeftCell="G1" zoomScale="85" zoomScaleNormal="85" zoomScalePageLayoutView="50" workbookViewId="0">
      <pane ySplit="9" topLeftCell="A10" activePane="bottomLeft" state="frozen"/>
      <selection pane="bottomLeft" activeCell="R83" sqref="R83"/>
    </sheetView>
  </sheetViews>
  <sheetFormatPr defaultColWidth="8.88671875" defaultRowHeight="17.399999999999999"/>
  <cols>
    <col min="1" max="1" width="3.33203125" style="1" customWidth="1"/>
    <col min="2" max="3" width="3" style="1" customWidth="1"/>
    <col min="4" max="4" width="11.88671875" style="1" customWidth="1"/>
    <col min="5" max="5" width="28.5546875" style="1" customWidth="1"/>
    <col min="6" max="6" width="16.5546875" style="1" customWidth="1"/>
    <col min="7" max="7" width="28.5546875" style="1" customWidth="1"/>
    <col min="8" max="8" width="20.6640625" style="1" customWidth="1"/>
    <col min="9" max="9" width="8.88671875" style="1"/>
    <col min="10" max="10" width="8.5546875" style="1" customWidth="1"/>
    <col min="11" max="11" width="9.6640625" style="1" customWidth="1"/>
    <col min="12" max="12" width="8.88671875" style="1"/>
    <col min="13" max="13" width="20.6640625" style="1" customWidth="1"/>
    <col min="14" max="14" width="15.33203125" style="1" customWidth="1"/>
    <col min="15" max="15" width="20.6640625" style="1" customWidth="1"/>
    <col min="16" max="16" width="11" style="159" customWidth="1"/>
    <col min="17" max="17" width="20.6640625" style="160" customWidth="1"/>
    <col min="18" max="18" width="20.6640625" style="159" customWidth="1"/>
    <col min="19" max="19" width="3.6640625" style="1" customWidth="1"/>
    <col min="20" max="28" width="20.6640625" style="1" customWidth="1"/>
    <col min="29" max="16384" width="8.88671875" style="1"/>
  </cols>
  <sheetData>
    <row r="1" spans="1:28" ht="28.8">
      <c r="A1" s="3"/>
      <c r="B1" s="4" t="s">
        <v>0</v>
      </c>
      <c r="C1" s="3"/>
      <c r="D1" s="3"/>
      <c r="E1" s="3"/>
      <c r="F1" s="3"/>
      <c r="G1" s="3"/>
      <c r="H1" s="3"/>
      <c r="I1" s="3"/>
      <c r="J1" s="3"/>
      <c r="K1" s="3"/>
      <c r="L1" s="3"/>
      <c r="M1" s="3"/>
      <c r="N1" s="3"/>
      <c r="O1" s="3"/>
      <c r="P1" s="161"/>
      <c r="Q1" s="162"/>
      <c r="R1" s="161"/>
      <c r="S1" s="3"/>
      <c r="T1" s="3"/>
      <c r="U1" s="3"/>
      <c r="V1" s="3"/>
      <c r="W1" s="3"/>
      <c r="X1" s="3"/>
      <c r="Y1" s="3"/>
      <c r="Z1" s="3"/>
      <c r="AA1" s="3"/>
      <c r="AB1" s="3"/>
    </row>
    <row r="2" spans="1:28" ht="29.4" thickBot="1">
      <c r="A2" s="3"/>
      <c r="B2" s="339"/>
      <c r="C2" s="339"/>
      <c r="D2" s="339"/>
      <c r="E2" s="339"/>
      <c r="F2" s="339"/>
      <c r="G2" s="339"/>
      <c r="H2" s="3"/>
      <c r="I2" s="3"/>
      <c r="J2" s="3"/>
      <c r="K2" s="3"/>
      <c r="L2" s="3"/>
      <c r="M2" s="3"/>
      <c r="N2" s="3"/>
      <c r="O2" s="3"/>
      <c r="P2" s="161"/>
      <c r="Q2" s="162"/>
      <c r="R2" s="161"/>
      <c r="S2" s="3"/>
      <c r="T2" s="3"/>
      <c r="U2" s="3"/>
      <c r="V2" s="3"/>
      <c r="W2" s="3"/>
      <c r="X2" s="3"/>
      <c r="Y2" s="3"/>
      <c r="Z2" s="3"/>
      <c r="AA2" s="3"/>
      <c r="AB2" s="3"/>
    </row>
    <row r="3" spans="1:28" customFormat="1" ht="15"/>
    <row r="4" spans="1:28" customFormat="1" ht="28.8">
      <c r="B4" s="4" t="s">
        <v>2</v>
      </c>
    </row>
    <row r="5" spans="1:28" ht="29.4" thickBot="1">
      <c r="A5" s="4"/>
      <c r="B5" s="339" t="s">
        <v>150</v>
      </c>
      <c r="C5" s="339"/>
      <c r="D5" s="339"/>
      <c r="E5" s="339"/>
      <c r="F5" s="339"/>
      <c r="G5" s="339"/>
      <c r="H5" s="3"/>
      <c r="I5" s="3"/>
      <c r="J5" s="3"/>
      <c r="K5" s="3"/>
      <c r="L5" s="3"/>
      <c r="M5" s="3"/>
      <c r="N5" s="3"/>
      <c r="O5" s="3"/>
      <c r="P5" s="161"/>
      <c r="Q5" s="162"/>
      <c r="R5" s="161"/>
      <c r="S5" s="3"/>
      <c r="T5" s="3"/>
      <c r="U5" s="3"/>
      <c r="V5" s="3"/>
      <c r="W5" s="3"/>
      <c r="X5" s="3"/>
      <c r="Y5" s="3"/>
      <c r="Z5" s="3"/>
      <c r="AA5" s="3"/>
      <c r="AB5" s="3"/>
    </row>
    <row r="6" spans="1:28" ht="28.8">
      <c r="A6" s="4"/>
      <c r="B6" s="399" t="s">
        <v>4</v>
      </c>
      <c r="C6" s="399"/>
      <c r="D6" s="399"/>
      <c r="E6" s="399"/>
      <c r="F6" s="399"/>
      <c r="G6" s="399"/>
      <c r="H6" s="399"/>
      <c r="I6" s="399"/>
      <c r="J6" s="399"/>
      <c r="K6" s="399"/>
      <c r="L6" s="399"/>
      <c r="M6" s="399"/>
      <c r="N6" s="399"/>
      <c r="O6" s="399"/>
      <c r="P6" s="399"/>
      <c r="Q6" s="399"/>
      <c r="R6" s="399"/>
      <c r="S6" s="3"/>
      <c r="T6" s="3"/>
      <c r="U6" s="3"/>
      <c r="V6" s="3"/>
      <c r="W6" s="3"/>
      <c r="X6" s="3"/>
      <c r="Y6" s="3"/>
      <c r="Z6" s="3"/>
      <c r="AA6" s="3"/>
      <c r="AB6" s="3"/>
    </row>
    <row r="7" spans="1:28" ht="16.95" customHeight="1" thickBot="1">
      <c r="A7" s="3"/>
      <c r="B7" s="3"/>
      <c r="C7" s="3"/>
      <c r="D7" s="3"/>
      <c r="E7" s="3"/>
      <c r="F7" s="3"/>
      <c r="G7" s="3"/>
      <c r="H7" s="3"/>
      <c r="I7" s="3"/>
      <c r="J7" s="3"/>
      <c r="K7" s="3"/>
      <c r="L7" s="3"/>
      <c r="M7" s="3"/>
      <c r="N7" s="3"/>
      <c r="O7" s="3"/>
      <c r="P7" s="161"/>
      <c r="Q7" s="162"/>
      <c r="R7" s="284" t="s">
        <v>5</v>
      </c>
      <c r="S7" s="3"/>
      <c r="T7" s="3"/>
      <c r="U7" s="3"/>
      <c r="V7" s="3"/>
      <c r="W7" s="3"/>
      <c r="X7" s="3"/>
      <c r="Y7" s="3"/>
      <c r="Z7" s="3"/>
      <c r="AA7" s="3"/>
      <c r="AB7" s="121" t="s">
        <v>5</v>
      </c>
    </row>
    <row r="8" spans="1:28" ht="19.95" customHeight="1">
      <c r="A8" s="3"/>
      <c r="B8" s="371" t="s">
        <v>6</v>
      </c>
      <c r="C8" s="372"/>
      <c r="D8" s="372" t="s">
        <v>7</v>
      </c>
      <c r="E8" s="372" t="s">
        <v>8</v>
      </c>
      <c r="F8" s="372"/>
      <c r="G8" s="372"/>
      <c r="H8" s="375" t="s">
        <v>9</v>
      </c>
      <c r="I8" s="375"/>
      <c r="J8" s="375"/>
      <c r="K8" s="375"/>
      <c r="L8" s="375"/>
      <c r="M8" s="375"/>
      <c r="N8" s="375"/>
      <c r="O8" s="375"/>
      <c r="P8" s="375"/>
      <c r="Q8" s="375"/>
      <c r="R8" s="331" t="s">
        <v>10</v>
      </c>
      <c r="S8" s="3"/>
      <c r="T8" s="366" t="s">
        <v>11</v>
      </c>
      <c r="U8" s="367"/>
      <c r="V8" s="367"/>
      <c r="W8" s="367"/>
      <c r="X8" s="367"/>
      <c r="Y8" s="367"/>
      <c r="Z8" s="367"/>
      <c r="AA8" s="367"/>
      <c r="AB8" s="368"/>
    </row>
    <row r="9" spans="1:28" ht="33.6" customHeight="1" thickBot="1">
      <c r="A9" s="3"/>
      <c r="B9" s="373"/>
      <c r="C9" s="374"/>
      <c r="D9" s="374"/>
      <c r="E9" s="374"/>
      <c r="F9" s="374"/>
      <c r="G9" s="374"/>
      <c r="H9" s="5" t="s">
        <v>12</v>
      </c>
      <c r="I9" s="6"/>
      <c r="J9" s="7" t="s">
        <v>13</v>
      </c>
      <c r="K9" s="7" t="s">
        <v>14</v>
      </c>
      <c r="L9" s="6"/>
      <c r="M9" s="5" t="s">
        <v>15</v>
      </c>
      <c r="N9" s="8" t="s">
        <v>16</v>
      </c>
      <c r="O9" s="5" t="s">
        <v>17</v>
      </c>
      <c r="P9" s="302" t="s">
        <v>18</v>
      </c>
      <c r="Q9" s="279" t="s">
        <v>19</v>
      </c>
      <c r="R9" s="337"/>
      <c r="S9" s="3"/>
      <c r="T9" s="158">
        <v>45809</v>
      </c>
      <c r="U9" s="9">
        <v>45839</v>
      </c>
      <c r="V9" s="9">
        <v>45870</v>
      </c>
      <c r="W9" s="9">
        <v>45901</v>
      </c>
      <c r="X9" s="9">
        <v>45931</v>
      </c>
      <c r="Y9" s="9">
        <v>45962</v>
      </c>
      <c r="Z9" s="9">
        <v>45992</v>
      </c>
      <c r="AA9" s="9">
        <v>46023</v>
      </c>
      <c r="AB9" s="10" t="s">
        <v>20</v>
      </c>
    </row>
    <row r="10" spans="1:28" ht="18" customHeight="1">
      <c r="A10" s="3"/>
      <c r="B10" s="394" t="s">
        <v>21</v>
      </c>
      <c r="C10" s="395"/>
      <c r="D10" s="395"/>
      <c r="E10" s="395"/>
      <c r="F10" s="395"/>
      <c r="G10" s="396"/>
      <c r="H10" s="69"/>
      <c r="I10" s="53"/>
      <c r="J10" s="53"/>
      <c r="K10" s="53"/>
      <c r="L10" s="53"/>
      <c r="M10" s="62">
        <f>SUBTOTAL(9,M11:M17)</f>
        <v>0</v>
      </c>
      <c r="N10" s="70"/>
      <c r="O10" s="68">
        <f>ROUNDDOWN(SUBTOTAL(9,O11:O17),0)</f>
        <v>0</v>
      </c>
      <c r="P10" s="271"/>
      <c r="Q10" s="271">
        <f>SUBTOTAL(9,Q11:Q17)</f>
        <v>0</v>
      </c>
      <c r="R10" s="270">
        <f>ROUNDDOWN(Q10/3,0)*IF($B$5="中小企業（補助率2/3）",2,1)</f>
        <v>0</v>
      </c>
      <c r="S10" s="3"/>
      <c r="T10" s="74">
        <f>ROUNDDOWN(SUBTOTAL(9,T11:T17),0)</f>
        <v>0</v>
      </c>
      <c r="U10" s="75">
        <f t="shared" ref="U10:AA10" si="0">ROUNDDOWN(SUBTOTAL(9,U11:U17),0)</f>
        <v>0</v>
      </c>
      <c r="V10" s="75">
        <f t="shared" si="0"/>
        <v>0</v>
      </c>
      <c r="W10" s="75">
        <f t="shared" si="0"/>
        <v>0</v>
      </c>
      <c r="X10" s="75">
        <f t="shared" si="0"/>
        <v>0</v>
      </c>
      <c r="Y10" s="75">
        <f t="shared" si="0"/>
        <v>0</v>
      </c>
      <c r="Z10" s="75">
        <f t="shared" si="0"/>
        <v>0</v>
      </c>
      <c r="AA10" s="75">
        <f t="shared" si="0"/>
        <v>0</v>
      </c>
      <c r="AB10" s="76">
        <f t="shared" ref="AB10" si="1">IF(Q10=SUM(T10:AA10),SUM(T10:AA10),"合計額相違")</f>
        <v>0</v>
      </c>
    </row>
    <row r="11" spans="1:28" ht="18" customHeight="1">
      <c r="A11" s="3"/>
      <c r="B11" s="12"/>
      <c r="C11" s="11"/>
      <c r="D11" s="13" t="s">
        <v>151</v>
      </c>
      <c r="E11" s="397"/>
      <c r="F11" s="397"/>
      <c r="G11" s="398"/>
      <c r="H11" s="14"/>
      <c r="I11" s="54" t="str">
        <f>IF($E11="","","×")</f>
        <v/>
      </c>
      <c r="J11" s="16"/>
      <c r="K11" s="15" t="str">
        <f>IF($E11="","","時間")</f>
        <v/>
      </c>
      <c r="L11" s="54" t="str">
        <f>IF($E11="","","＝")</f>
        <v/>
      </c>
      <c r="M11" s="124">
        <f>ROUNDDOWN(H11*J11,0)</f>
        <v>0</v>
      </c>
      <c r="N11" s="125"/>
      <c r="O11" s="126">
        <f>M11-N11</f>
        <v>0</v>
      </c>
      <c r="P11" s="297"/>
      <c r="Q11" s="292">
        <f>IF(P11="○",O11,0)</f>
        <v>0</v>
      </c>
      <c r="R11" s="206"/>
      <c r="S11" s="3"/>
      <c r="T11" s="112"/>
      <c r="U11" s="113"/>
      <c r="V11" s="113"/>
      <c r="W11" s="113"/>
      <c r="X11" s="113"/>
      <c r="Y11" s="113"/>
      <c r="Z11" s="113"/>
      <c r="AA11" s="113"/>
      <c r="AB11" s="114">
        <f>IF(Q11=SUM(T11:AA11),SUM(T11:AA11),"合計額相違")</f>
        <v>0</v>
      </c>
    </row>
    <row r="12" spans="1:28" ht="18" customHeight="1">
      <c r="A12" s="3"/>
      <c r="B12" s="12"/>
      <c r="C12" s="11"/>
      <c r="D12" s="17" t="s">
        <v>25</v>
      </c>
      <c r="E12" s="386"/>
      <c r="F12" s="386"/>
      <c r="G12" s="387"/>
      <c r="H12" s="18"/>
      <c r="I12" s="55" t="str">
        <f t="shared" ref="I12:I17" si="2">IF($E12="","","×")</f>
        <v/>
      </c>
      <c r="J12" s="20"/>
      <c r="K12" s="19" t="str">
        <f t="shared" ref="K12:K17" si="3">IF($E12="","","時間")</f>
        <v/>
      </c>
      <c r="L12" s="55" t="str">
        <f t="shared" ref="L12:L17" si="4">IF($E12="","","＝")</f>
        <v/>
      </c>
      <c r="M12" s="127">
        <f t="shared" ref="M12:M17" si="5">ROUNDDOWN(H12*J12,0)</f>
        <v>0</v>
      </c>
      <c r="N12" s="128"/>
      <c r="O12" s="129">
        <f t="shared" ref="O12:O17" si="6">M12-N12</f>
        <v>0</v>
      </c>
      <c r="P12" s="297"/>
      <c r="Q12" s="292">
        <f t="shared" ref="Q12:Q17" si="7">IF(P12="○",O12,0)</f>
        <v>0</v>
      </c>
      <c r="R12" s="182"/>
      <c r="S12" s="3"/>
      <c r="T12" s="115"/>
      <c r="U12" s="116"/>
      <c r="V12" s="116"/>
      <c r="W12" s="116"/>
      <c r="X12" s="116"/>
      <c r="Y12" s="116"/>
      <c r="Z12" s="116"/>
      <c r="AA12" s="116"/>
      <c r="AB12" s="117">
        <f>IF(Q12=SUM(T12:AA12),SUM(T12:AA12),"合計額相違")</f>
        <v>0</v>
      </c>
    </row>
    <row r="13" spans="1:28" ht="18" customHeight="1">
      <c r="A13" s="3"/>
      <c r="B13" s="12"/>
      <c r="C13" s="11"/>
      <c r="D13" s="17" t="s">
        <v>27</v>
      </c>
      <c r="E13" s="386"/>
      <c r="F13" s="386"/>
      <c r="G13" s="387"/>
      <c r="H13" s="18"/>
      <c r="I13" s="55" t="str">
        <f t="shared" si="2"/>
        <v/>
      </c>
      <c r="J13" s="20"/>
      <c r="K13" s="19" t="str">
        <f t="shared" si="3"/>
        <v/>
      </c>
      <c r="L13" s="55" t="str">
        <f t="shared" si="4"/>
        <v/>
      </c>
      <c r="M13" s="127">
        <f t="shared" si="5"/>
        <v>0</v>
      </c>
      <c r="N13" s="128"/>
      <c r="O13" s="129">
        <f t="shared" si="6"/>
        <v>0</v>
      </c>
      <c r="P13" s="297"/>
      <c r="Q13" s="292">
        <f t="shared" si="7"/>
        <v>0</v>
      </c>
      <c r="R13" s="182"/>
      <c r="S13" s="3"/>
      <c r="T13" s="115"/>
      <c r="U13" s="116"/>
      <c r="V13" s="116"/>
      <c r="W13" s="116"/>
      <c r="X13" s="116"/>
      <c r="Y13" s="116"/>
      <c r="Z13" s="116"/>
      <c r="AB13" s="117">
        <f t="shared" ref="AB13:AB75" si="8">IF(Q13=SUM(T13:AA13),SUM(T13:AA13),"合計額相違")</f>
        <v>0</v>
      </c>
    </row>
    <row r="14" spans="1:28" ht="18" customHeight="1">
      <c r="A14" s="3"/>
      <c r="B14" s="12"/>
      <c r="C14" s="11"/>
      <c r="D14" s="17" t="s">
        <v>29</v>
      </c>
      <c r="E14" s="386"/>
      <c r="F14" s="386"/>
      <c r="G14" s="387"/>
      <c r="H14" s="18"/>
      <c r="I14" s="55" t="str">
        <f t="shared" si="2"/>
        <v/>
      </c>
      <c r="J14" s="20"/>
      <c r="K14" s="19" t="str">
        <f t="shared" si="3"/>
        <v/>
      </c>
      <c r="L14" s="55" t="str">
        <f t="shared" si="4"/>
        <v/>
      </c>
      <c r="M14" s="127">
        <f t="shared" si="5"/>
        <v>0</v>
      </c>
      <c r="N14" s="128"/>
      <c r="O14" s="129">
        <f t="shared" si="6"/>
        <v>0</v>
      </c>
      <c r="P14" s="297"/>
      <c r="Q14" s="292">
        <f t="shared" si="7"/>
        <v>0</v>
      </c>
      <c r="R14" s="182"/>
      <c r="S14" s="3"/>
      <c r="T14" s="115"/>
      <c r="U14" s="116"/>
      <c r="V14" s="116"/>
      <c r="W14" s="116"/>
      <c r="X14" s="116"/>
      <c r="Y14" s="116"/>
      <c r="Z14" s="116"/>
      <c r="AA14" s="116"/>
      <c r="AB14" s="117">
        <f t="shared" si="8"/>
        <v>0</v>
      </c>
    </row>
    <row r="15" spans="1:28" ht="18" customHeight="1">
      <c r="A15" s="3"/>
      <c r="B15" s="12"/>
      <c r="C15" s="11"/>
      <c r="D15" s="17" t="s">
        <v>31</v>
      </c>
      <c r="E15" s="386"/>
      <c r="F15" s="386"/>
      <c r="G15" s="387"/>
      <c r="H15" s="18"/>
      <c r="I15" s="55" t="str">
        <f t="shared" si="2"/>
        <v/>
      </c>
      <c r="J15" s="20"/>
      <c r="K15" s="21" t="str">
        <f t="shared" si="3"/>
        <v/>
      </c>
      <c r="L15" s="55" t="str">
        <f t="shared" si="4"/>
        <v/>
      </c>
      <c r="M15" s="127">
        <f t="shared" si="5"/>
        <v>0</v>
      </c>
      <c r="N15" s="128"/>
      <c r="O15" s="129">
        <f t="shared" si="6"/>
        <v>0</v>
      </c>
      <c r="P15" s="297"/>
      <c r="Q15" s="292">
        <f t="shared" si="7"/>
        <v>0</v>
      </c>
      <c r="R15" s="182"/>
      <c r="S15" s="3"/>
      <c r="T15" s="115"/>
      <c r="U15" s="116"/>
      <c r="V15" s="116"/>
      <c r="W15" s="116"/>
      <c r="X15" s="116"/>
      <c r="Y15" s="116"/>
      <c r="Z15" s="116"/>
      <c r="AA15" s="116"/>
      <c r="AB15" s="117">
        <f t="shared" si="8"/>
        <v>0</v>
      </c>
    </row>
    <row r="16" spans="1:28" ht="18" customHeight="1">
      <c r="A16" s="3"/>
      <c r="B16" s="12"/>
      <c r="C16" s="11"/>
      <c r="D16" s="17" t="s">
        <v>34</v>
      </c>
      <c r="E16" s="386"/>
      <c r="F16" s="386"/>
      <c r="G16" s="387"/>
      <c r="H16" s="18"/>
      <c r="I16" s="55" t="str">
        <f t="shared" si="2"/>
        <v/>
      </c>
      <c r="J16" s="20"/>
      <c r="K16" s="19" t="str">
        <f t="shared" si="3"/>
        <v/>
      </c>
      <c r="L16" s="55" t="str">
        <f t="shared" si="4"/>
        <v/>
      </c>
      <c r="M16" s="127">
        <f t="shared" si="5"/>
        <v>0</v>
      </c>
      <c r="N16" s="128"/>
      <c r="O16" s="129">
        <f t="shared" si="6"/>
        <v>0</v>
      </c>
      <c r="P16" s="297"/>
      <c r="Q16" s="292">
        <f t="shared" si="7"/>
        <v>0</v>
      </c>
      <c r="R16" s="182"/>
      <c r="S16" s="3"/>
      <c r="T16" s="115"/>
      <c r="U16" s="116"/>
      <c r="V16" s="116"/>
      <c r="W16" s="116"/>
      <c r="X16" s="116"/>
      <c r="Y16" s="116"/>
      <c r="Z16" s="116"/>
      <c r="AA16" s="116"/>
      <c r="AB16" s="117">
        <f t="shared" si="8"/>
        <v>0</v>
      </c>
    </row>
    <row r="17" spans="1:28" ht="18" customHeight="1" thickBot="1">
      <c r="A17" s="3"/>
      <c r="B17" s="12"/>
      <c r="C17" s="11"/>
      <c r="D17" s="17" t="s">
        <v>35</v>
      </c>
      <c r="E17" s="386"/>
      <c r="F17" s="386"/>
      <c r="G17" s="387"/>
      <c r="H17" s="18"/>
      <c r="I17" s="55" t="str">
        <f t="shared" si="2"/>
        <v/>
      </c>
      <c r="J17" s="20"/>
      <c r="K17" s="19" t="str">
        <f t="shared" si="3"/>
        <v/>
      </c>
      <c r="L17" s="55" t="str">
        <f t="shared" si="4"/>
        <v/>
      </c>
      <c r="M17" s="127">
        <f t="shared" si="5"/>
        <v>0</v>
      </c>
      <c r="N17" s="128"/>
      <c r="O17" s="129">
        <f t="shared" si="6"/>
        <v>0</v>
      </c>
      <c r="P17" s="297"/>
      <c r="Q17" s="292">
        <f t="shared" si="7"/>
        <v>0</v>
      </c>
      <c r="R17" s="182"/>
      <c r="S17" s="3"/>
      <c r="T17" s="118"/>
      <c r="U17" s="119"/>
      <c r="V17" s="119"/>
      <c r="W17" s="119"/>
      <c r="X17" s="119"/>
      <c r="Y17" s="119"/>
      <c r="Z17" s="119"/>
      <c r="AA17" s="119"/>
      <c r="AB17" s="120">
        <f t="shared" si="8"/>
        <v>0</v>
      </c>
    </row>
    <row r="18" spans="1:28" ht="18" customHeight="1">
      <c r="A18" s="3"/>
      <c r="B18" s="388" t="s">
        <v>152</v>
      </c>
      <c r="C18" s="389"/>
      <c r="D18" s="389"/>
      <c r="E18" s="389"/>
      <c r="F18" s="389"/>
      <c r="G18" s="390"/>
      <c r="H18" s="71"/>
      <c r="I18" s="56"/>
      <c r="J18" s="56"/>
      <c r="K18" s="56"/>
      <c r="L18" s="56"/>
      <c r="M18" s="63">
        <f>SUBTOTAL(9,M19:M68)</f>
        <v>0</v>
      </c>
      <c r="N18" s="72"/>
      <c r="O18" s="63">
        <f>SUBTOTAL(9,O19:O68)</f>
        <v>0</v>
      </c>
      <c r="P18" s="254"/>
      <c r="Q18" s="254">
        <f>SUBTOTAL(9,Q19:Q68)</f>
        <v>0</v>
      </c>
      <c r="R18" s="253">
        <f>SUBTOTAL(9,R19:R68)</f>
        <v>0</v>
      </c>
      <c r="S18" s="3"/>
      <c r="T18" s="77">
        <f t="shared" ref="T18:AA18" si="9">SUBTOTAL(9,T19:T68)</f>
        <v>0</v>
      </c>
      <c r="U18" s="78">
        <f t="shared" si="9"/>
        <v>0</v>
      </c>
      <c r="V18" s="78">
        <f t="shared" si="9"/>
        <v>0</v>
      </c>
      <c r="W18" s="78">
        <f t="shared" si="9"/>
        <v>0</v>
      </c>
      <c r="X18" s="78">
        <f t="shared" si="9"/>
        <v>0</v>
      </c>
      <c r="Y18" s="78">
        <f t="shared" si="9"/>
        <v>0</v>
      </c>
      <c r="Z18" s="78">
        <f t="shared" si="9"/>
        <v>0</v>
      </c>
      <c r="AA18" s="78">
        <f t="shared" si="9"/>
        <v>0</v>
      </c>
      <c r="AB18" s="79">
        <f t="shared" si="8"/>
        <v>0</v>
      </c>
    </row>
    <row r="19" spans="1:28" ht="18" customHeight="1">
      <c r="A19" s="3"/>
      <c r="B19" s="22"/>
      <c r="C19" s="391" t="s">
        <v>153</v>
      </c>
      <c r="D19" s="392"/>
      <c r="E19" s="392"/>
      <c r="F19" s="392"/>
      <c r="G19" s="393"/>
      <c r="H19" s="60"/>
      <c r="I19" s="57"/>
      <c r="J19" s="57"/>
      <c r="K19" s="57"/>
      <c r="L19" s="60"/>
      <c r="M19" s="64">
        <f>SUBTOTAL(9,M20:M26)</f>
        <v>0</v>
      </c>
      <c r="N19" s="73"/>
      <c r="O19" s="64">
        <f>ROUNDDOWN(SUBTOTAL(9,O20:O26),0)</f>
        <v>0</v>
      </c>
      <c r="P19" s="293"/>
      <c r="Q19" s="293">
        <f>SUBTOTAL(9,Q20:Q26)</f>
        <v>0</v>
      </c>
      <c r="R19" s="230">
        <f>ROUNDDOWN(Q19/3,0)*IF($B$5="中小企業（補助率2/3）",2,1)</f>
        <v>0</v>
      </c>
      <c r="S19" s="3"/>
      <c r="T19" s="80">
        <f t="shared" ref="T19:AA19" si="10">ROUNDDOWN(SUBTOTAL(9,T20:T26),0)</f>
        <v>0</v>
      </c>
      <c r="U19" s="81">
        <f t="shared" si="10"/>
        <v>0</v>
      </c>
      <c r="V19" s="81">
        <f t="shared" si="10"/>
        <v>0</v>
      </c>
      <c r="W19" s="81">
        <f t="shared" si="10"/>
        <v>0</v>
      </c>
      <c r="X19" s="81">
        <f t="shared" si="10"/>
        <v>0</v>
      </c>
      <c r="Y19" s="81">
        <f t="shared" si="10"/>
        <v>0</v>
      </c>
      <c r="Z19" s="81">
        <f t="shared" si="10"/>
        <v>0</v>
      </c>
      <c r="AA19" s="81">
        <f t="shared" si="10"/>
        <v>0</v>
      </c>
      <c r="AB19" s="82">
        <f t="shared" si="8"/>
        <v>0</v>
      </c>
    </row>
    <row r="20" spans="1:28" ht="18" customHeight="1">
      <c r="A20" s="3"/>
      <c r="B20" s="23"/>
      <c r="C20" s="24"/>
      <c r="D20" s="25" t="s">
        <v>154</v>
      </c>
      <c r="E20" s="26"/>
      <c r="F20" s="26"/>
      <c r="G20" s="27" t="s">
        <v>44</v>
      </c>
      <c r="H20" s="14"/>
      <c r="I20" s="54" t="str">
        <f>IF($E20="","","×")</f>
        <v/>
      </c>
      <c r="J20" s="15"/>
      <c r="K20" s="15" t="str">
        <f>IF($E20="","","回")</f>
        <v/>
      </c>
      <c r="L20" s="54" t="str">
        <f>IF($E20="","","＝")</f>
        <v/>
      </c>
      <c r="M20" s="130">
        <f t="shared" ref="M20:M26" si="11">ROUNDDOWN(H20*J20,0)</f>
        <v>0</v>
      </c>
      <c r="N20" s="125"/>
      <c r="O20" s="130">
        <f t="shared" ref="O20:O26" si="12">M20-N20</f>
        <v>0</v>
      </c>
      <c r="P20" s="297"/>
      <c r="Q20" s="294">
        <f>IF(P20="○",O20,0)</f>
        <v>0</v>
      </c>
      <c r="R20" s="206"/>
      <c r="S20" s="3"/>
      <c r="T20" s="112"/>
      <c r="U20" s="113"/>
      <c r="V20" s="113"/>
      <c r="W20" s="113"/>
      <c r="X20" s="113"/>
      <c r="Y20" s="113"/>
      <c r="Z20" s="113"/>
      <c r="AA20" s="113"/>
      <c r="AB20" s="114">
        <f t="shared" si="8"/>
        <v>0</v>
      </c>
    </row>
    <row r="21" spans="1:28" ht="18" customHeight="1">
      <c r="A21" s="3"/>
      <c r="B21" s="23"/>
      <c r="C21" s="24"/>
      <c r="D21" s="28" t="s">
        <v>41</v>
      </c>
      <c r="E21" s="29"/>
      <c r="F21" s="29"/>
      <c r="G21" s="30" t="s">
        <v>44</v>
      </c>
      <c r="H21" s="18"/>
      <c r="I21" s="55" t="str">
        <f t="shared" ref="I21:I26" si="13">IF($E21="","","×")</f>
        <v/>
      </c>
      <c r="J21" s="19"/>
      <c r="K21" s="19" t="str">
        <f t="shared" ref="K21:K26" si="14">IF($E21="","","回")</f>
        <v/>
      </c>
      <c r="L21" s="61" t="str">
        <f t="shared" ref="L21:L26" si="15">IF($E21="","","＝")</f>
        <v/>
      </c>
      <c r="M21" s="127">
        <f t="shared" si="11"/>
        <v>0</v>
      </c>
      <c r="N21" s="128"/>
      <c r="O21" s="127">
        <f t="shared" si="12"/>
        <v>0</v>
      </c>
      <c r="P21" s="297"/>
      <c r="Q21" s="294">
        <f t="shared" ref="Q21:Q26" si="16">IF(P21="○",O21,0)</f>
        <v>0</v>
      </c>
      <c r="R21" s="182"/>
      <c r="S21" s="3"/>
      <c r="T21" s="115"/>
      <c r="U21" s="116"/>
      <c r="V21" s="116"/>
      <c r="W21" s="116"/>
      <c r="X21" s="116"/>
      <c r="Y21" s="116"/>
      <c r="Z21" s="116"/>
      <c r="AA21" s="116"/>
      <c r="AB21" s="117">
        <f t="shared" si="8"/>
        <v>0</v>
      </c>
    </row>
    <row r="22" spans="1:28" ht="18" customHeight="1">
      <c r="A22" s="3"/>
      <c r="B22" s="23"/>
      <c r="C22" s="24"/>
      <c r="D22" s="28" t="s">
        <v>43</v>
      </c>
      <c r="E22" s="29"/>
      <c r="F22" s="29"/>
      <c r="G22" s="30" t="s">
        <v>44</v>
      </c>
      <c r="H22" s="18"/>
      <c r="I22" s="55" t="str">
        <f t="shared" si="13"/>
        <v/>
      </c>
      <c r="J22" s="19"/>
      <c r="K22" s="19" t="str">
        <f t="shared" si="14"/>
        <v/>
      </c>
      <c r="L22" s="61" t="str">
        <f t="shared" si="15"/>
        <v/>
      </c>
      <c r="M22" s="127">
        <f t="shared" si="11"/>
        <v>0</v>
      </c>
      <c r="N22" s="128"/>
      <c r="O22" s="127">
        <f t="shared" si="12"/>
        <v>0</v>
      </c>
      <c r="P22" s="297"/>
      <c r="Q22" s="294">
        <f t="shared" si="16"/>
        <v>0</v>
      </c>
      <c r="R22" s="182"/>
      <c r="S22" s="3"/>
      <c r="T22" s="115"/>
      <c r="U22" s="116"/>
      <c r="V22" s="116"/>
      <c r="W22" s="116"/>
      <c r="X22" s="116"/>
      <c r="Y22" s="116"/>
      <c r="Z22" s="116"/>
      <c r="AA22" s="116"/>
      <c r="AB22" s="117">
        <f t="shared" si="8"/>
        <v>0</v>
      </c>
    </row>
    <row r="23" spans="1:28" ht="18" customHeight="1">
      <c r="A23" s="3"/>
      <c r="B23" s="23"/>
      <c r="C23" s="24"/>
      <c r="D23" s="28" t="s">
        <v>45</v>
      </c>
      <c r="E23" s="29"/>
      <c r="F23" s="29"/>
      <c r="G23" s="30" t="s">
        <v>44</v>
      </c>
      <c r="H23" s="18"/>
      <c r="I23" s="55" t="str">
        <f t="shared" si="13"/>
        <v/>
      </c>
      <c r="J23" s="19"/>
      <c r="K23" s="19" t="str">
        <f t="shared" si="14"/>
        <v/>
      </c>
      <c r="L23" s="61" t="str">
        <f t="shared" si="15"/>
        <v/>
      </c>
      <c r="M23" s="127">
        <f t="shared" si="11"/>
        <v>0</v>
      </c>
      <c r="N23" s="128"/>
      <c r="O23" s="127">
        <f t="shared" si="12"/>
        <v>0</v>
      </c>
      <c r="P23" s="297"/>
      <c r="Q23" s="294">
        <f t="shared" si="16"/>
        <v>0</v>
      </c>
      <c r="R23" s="182"/>
      <c r="S23" s="3"/>
      <c r="T23" s="115"/>
      <c r="U23" s="116"/>
      <c r="V23" s="116"/>
      <c r="W23" s="116"/>
      <c r="X23" s="116"/>
      <c r="Y23" s="116"/>
      <c r="Z23" s="116"/>
      <c r="AA23" s="116"/>
      <c r="AB23" s="117">
        <f t="shared" si="8"/>
        <v>0</v>
      </c>
    </row>
    <row r="24" spans="1:28" ht="18" customHeight="1">
      <c r="A24" s="3"/>
      <c r="B24" s="23"/>
      <c r="C24" s="24"/>
      <c r="D24" s="28" t="s">
        <v>46</v>
      </c>
      <c r="E24" s="29"/>
      <c r="F24" s="29"/>
      <c r="G24" s="30" t="s">
        <v>44</v>
      </c>
      <c r="H24" s="18"/>
      <c r="I24" s="55" t="str">
        <f t="shared" si="13"/>
        <v/>
      </c>
      <c r="J24" s="19"/>
      <c r="K24" s="19" t="str">
        <f t="shared" si="14"/>
        <v/>
      </c>
      <c r="L24" s="61" t="str">
        <f t="shared" si="15"/>
        <v/>
      </c>
      <c r="M24" s="127">
        <f t="shared" si="11"/>
        <v>0</v>
      </c>
      <c r="N24" s="128"/>
      <c r="O24" s="127">
        <f t="shared" si="12"/>
        <v>0</v>
      </c>
      <c r="P24" s="297"/>
      <c r="Q24" s="294">
        <f t="shared" si="16"/>
        <v>0</v>
      </c>
      <c r="R24" s="182"/>
      <c r="S24" s="3"/>
      <c r="T24" s="115"/>
      <c r="U24" s="116"/>
      <c r="V24" s="116"/>
      <c r="W24" s="116"/>
      <c r="X24" s="116"/>
      <c r="Y24" s="116"/>
      <c r="Z24" s="116"/>
      <c r="AA24" s="116"/>
      <c r="AB24" s="117">
        <f t="shared" si="8"/>
        <v>0</v>
      </c>
    </row>
    <row r="25" spans="1:28" ht="18" customHeight="1">
      <c r="A25" s="3"/>
      <c r="B25" s="23"/>
      <c r="C25" s="24"/>
      <c r="D25" s="28" t="s">
        <v>47</v>
      </c>
      <c r="E25" s="29"/>
      <c r="F25" s="29"/>
      <c r="G25" s="30" t="s">
        <v>44</v>
      </c>
      <c r="H25" s="18"/>
      <c r="I25" s="55" t="str">
        <f t="shared" si="13"/>
        <v/>
      </c>
      <c r="J25" s="19"/>
      <c r="K25" s="19" t="str">
        <f t="shared" si="14"/>
        <v/>
      </c>
      <c r="L25" s="61" t="str">
        <f t="shared" si="15"/>
        <v/>
      </c>
      <c r="M25" s="127">
        <f t="shared" si="11"/>
        <v>0</v>
      </c>
      <c r="N25" s="128"/>
      <c r="O25" s="127">
        <f t="shared" si="12"/>
        <v>0</v>
      </c>
      <c r="P25" s="297"/>
      <c r="Q25" s="294">
        <f t="shared" si="16"/>
        <v>0</v>
      </c>
      <c r="R25" s="182"/>
      <c r="S25" s="3"/>
      <c r="T25" s="115"/>
      <c r="U25" s="116"/>
      <c r="V25" s="116"/>
      <c r="W25" s="116"/>
      <c r="X25" s="116"/>
      <c r="Y25" s="116"/>
      <c r="Z25" s="116"/>
      <c r="AA25" s="116"/>
      <c r="AB25" s="117">
        <f t="shared" si="8"/>
        <v>0</v>
      </c>
    </row>
    <row r="26" spans="1:28" ht="18" customHeight="1">
      <c r="A26" s="3"/>
      <c r="B26" s="23"/>
      <c r="C26" s="24"/>
      <c r="D26" s="28" t="s">
        <v>48</v>
      </c>
      <c r="E26" s="29"/>
      <c r="F26" s="29"/>
      <c r="G26" s="30" t="s">
        <v>44</v>
      </c>
      <c r="H26" s="18"/>
      <c r="I26" s="55" t="str">
        <f t="shared" si="13"/>
        <v/>
      </c>
      <c r="J26" s="19"/>
      <c r="K26" s="19" t="str">
        <f t="shared" si="14"/>
        <v/>
      </c>
      <c r="L26" s="61" t="str">
        <f t="shared" si="15"/>
        <v/>
      </c>
      <c r="M26" s="127">
        <f t="shared" si="11"/>
        <v>0</v>
      </c>
      <c r="N26" s="128"/>
      <c r="O26" s="127">
        <f t="shared" si="12"/>
        <v>0</v>
      </c>
      <c r="P26" s="297"/>
      <c r="Q26" s="294">
        <f t="shared" si="16"/>
        <v>0</v>
      </c>
      <c r="R26" s="182"/>
      <c r="S26" s="3"/>
      <c r="T26" s="115"/>
      <c r="U26" s="116"/>
      <c r="V26" s="116"/>
      <c r="W26" s="116"/>
      <c r="X26" s="116"/>
      <c r="Y26" s="116"/>
      <c r="Z26" s="116"/>
      <c r="AA26" s="116"/>
      <c r="AB26" s="117">
        <f t="shared" si="8"/>
        <v>0</v>
      </c>
    </row>
    <row r="27" spans="1:28" ht="18" customHeight="1">
      <c r="A27" s="3"/>
      <c r="B27" s="22"/>
      <c r="C27" s="315" t="s">
        <v>155</v>
      </c>
      <c r="D27" s="316"/>
      <c r="E27" s="316"/>
      <c r="F27" s="318" t="s">
        <v>175</v>
      </c>
      <c r="G27" s="317"/>
      <c r="H27" s="60"/>
      <c r="I27" s="57"/>
      <c r="J27" s="57"/>
      <c r="K27" s="57"/>
      <c r="L27" s="60"/>
      <c r="M27" s="65">
        <f>SUBTOTAL(9,M28:M30)</f>
        <v>0</v>
      </c>
      <c r="N27" s="86"/>
      <c r="O27" s="65">
        <f>ROUNDDOWN(SUBTOTAL(9,O28:O30),0)</f>
        <v>0</v>
      </c>
      <c r="P27" s="293"/>
      <c r="Q27" s="293">
        <f>SUBTOTAL(9,Q28:Q30)</f>
        <v>0</v>
      </c>
      <c r="R27" s="230">
        <f>ROUNDDOWN(Q27/3,0)*IF($B$5="中小企業（補助率2/3）",2,1)</f>
        <v>0</v>
      </c>
      <c r="S27" s="3"/>
      <c r="T27" s="83">
        <f>ROUNDDOWN(SUBTOTAL(9,T28:T30),0)</f>
        <v>0</v>
      </c>
      <c r="U27" s="84">
        <f>ROUNDDOWN(SUBTOTAL(9,U28:U30),0)</f>
        <v>0</v>
      </c>
      <c r="V27" s="84">
        <f t="shared" ref="V27:AA27" si="17">ROUNDDOWN(SUBTOTAL(9,V28:V30),0)</f>
        <v>0</v>
      </c>
      <c r="W27" s="84">
        <f t="shared" si="17"/>
        <v>0</v>
      </c>
      <c r="X27" s="84">
        <f t="shared" si="17"/>
        <v>0</v>
      </c>
      <c r="Y27" s="84">
        <f t="shared" si="17"/>
        <v>0</v>
      </c>
      <c r="Z27" s="84">
        <f t="shared" si="17"/>
        <v>0</v>
      </c>
      <c r="AA27" s="84">
        <f t="shared" si="17"/>
        <v>0</v>
      </c>
      <c r="AB27" s="85">
        <f t="shared" si="8"/>
        <v>0</v>
      </c>
    </row>
    <row r="28" spans="1:28" ht="18" customHeight="1">
      <c r="A28" s="3"/>
      <c r="B28" s="23"/>
      <c r="C28" s="24"/>
      <c r="D28" s="31" t="s">
        <v>156</v>
      </c>
      <c r="E28" s="32"/>
      <c r="F28" s="314"/>
      <c r="G28" s="33" t="s">
        <v>99</v>
      </c>
      <c r="H28" s="14"/>
      <c r="I28" s="54" t="str">
        <f>IF($E28="","","×")</f>
        <v/>
      </c>
      <c r="J28" s="15"/>
      <c r="K28" s="15" t="str">
        <f>IF($E28="","","回")</f>
        <v/>
      </c>
      <c r="L28" s="54" t="str">
        <f>IF($E28="","","＝")</f>
        <v/>
      </c>
      <c r="M28" s="130">
        <f t="shared" ref="M28:M30" si="18">ROUNDDOWN(H28*J28,0)</f>
        <v>0</v>
      </c>
      <c r="N28" s="125"/>
      <c r="O28" s="130">
        <f t="shared" ref="O28:O30" si="19">M28-N28</f>
        <v>0</v>
      </c>
      <c r="P28" s="297"/>
      <c r="Q28" s="294">
        <f>IF(P28="○",O28,0)</f>
        <v>0</v>
      </c>
      <c r="R28" s="182"/>
      <c r="S28" s="3"/>
      <c r="T28" s="112"/>
      <c r="U28" s="113"/>
      <c r="V28" s="113"/>
      <c r="W28" s="113"/>
      <c r="X28" s="113"/>
      <c r="Y28" s="113"/>
      <c r="Z28" s="113"/>
      <c r="AA28" s="113"/>
      <c r="AB28" s="114">
        <f t="shared" si="8"/>
        <v>0</v>
      </c>
    </row>
    <row r="29" spans="1:28" ht="18" customHeight="1">
      <c r="A29" s="3"/>
      <c r="B29" s="23"/>
      <c r="C29" s="24"/>
      <c r="D29" s="34" t="s">
        <v>52</v>
      </c>
      <c r="E29" s="35"/>
      <c r="F29" s="35"/>
      <c r="G29" s="33" t="s">
        <v>99</v>
      </c>
      <c r="H29" s="18"/>
      <c r="I29" s="55" t="str">
        <f t="shared" ref="I29:I30" si="20">IF($E29="","","×")</f>
        <v/>
      </c>
      <c r="J29" s="19"/>
      <c r="K29" s="19" t="str">
        <f t="shared" ref="K29:K30" si="21">IF($E29="","","回")</f>
        <v/>
      </c>
      <c r="L29" s="55" t="str">
        <f t="shared" ref="L29:L30" si="22">IF($E29="","","＝")</f>
        <v/>
      </c>
      <c r="M29" s="127">
        <f t="shared" si="18"/>
        <v>0</v>
      </c>
      <c r="N29" s="128"/>
      <c r="O29" s="127">
        <f t="shared" si="19"/>
        <v>0</v>
      </c>
      <c r="P29" s="297"/>
      <c r="Q29" s="294">
        <f t="shared" ref="Q29:Q30" si="23">IF(P29="○",O29,0)</f>
        <v>0</v>
      </c>
      <c r="R29" s="182"/>
      <c r="S29" s="3"/>
      <c r="T29" s="115"/>
      <c r="U29" s="116"/>
      <c r="V29" s="116"/>
      <c r="W29" s="116"/>
      <c r="X29" s="116"/>
      <c r="Y29" s="116"/>
      <c r="Z29" s="116"/>
      <c r="AA29" s="116"/>
      <c r="AB29" s="117">
        <f t="shared" si="8"/>
        <v>0</v>
      </c>
    </row>
    <row r="30" spans="1:28" ht="18" customHeight="1">
      <c r="A30" s="3"/>
      <c r="B30" s="23"/>
      <c r="C30" s="24"/>
      <c r="D30" s="34" t="s">
        <v>54</v>
      </c>
      <c r="E30" s="35"/>
      <c r="F30" s="35"/>
      <c r="G30" s="33" t="s">
        <v>99</v>
      </c>
      <c r="H30" s="18"/>
      <c r="I30" s="55" t="str">
        <f t="shared" si="20"/>
        <v/>
      </c>
      <c r="J30" s="19"/>
      <c r="K30" s="19" t="str">
        <f t="shared" si="21"/>
        <v/>
      </c>
      <c r="L30" s="55" t="str">
        <f t="shared" si="22"/>
        <v/>
      </c>
      <c r="M30" s="127">
        <f t="shared" si="18"/>
        <v>0</v>
      </c>
      <c r="N30" s="128"/>
      <c r="O30" s="127">
        <f t="shared" si="19"/>
        <v>0</v>
      </c>
      <c r="P30" s="297"/>
      <c r="Q30" s="294">
        <f t="shared" si="23"/>
        <v>0</v>
      </c>
      <c r="R30" s="182"/>
      <c r="S30" s="3"/>
      <c r="T30" s="118"/>
      <c r="U30" s="119"/>
      <c r="V30" s="119"/>
      <c r="W30" s="119"/>
      <c r="X30" s="119"/>
      <c r="Y30" s="119"/>
      <c r="Z30" s="119"/>
      <c r="AA30" s="119"/>
      <c r="AB30" s="120">
        <f t="shared" si="8"/>
        <v>0</v>
      </c>
    </row>
    <row r="31" spans="1:28" ht="18" customHeight="1">
      <c r="A31" s="3"/>
      <c r="B31" s="22"/>
      <c r="C31" s="315" t="s">
        <v>157</v>
      </c>
      <c r="D31" s="316"/>
      <c r="E31" s="316"/>
      <c r="F31" s="318" t="s">
        <v>175</v>
      </c>
      <c r="G31" s="317"/>
      <c r="H31" s="60"/>
      <c r="I31" s="57"/>
      <c r="J31" s="57"/>
      <c r="K31" s="57"/>
      <c r="L31" s="60"/>
      <c r="M31" s="65">
        <f>SUBTOTAL(9,M32:M34)</f>
        <v>0</v>
      </c>
      <c r="N31" s="86"/>
      <c r="O31" s="65">
        <f>ROUNDDOWN(SUBTOTAL(9,O32:O34),0)</f>
        <v>0</v>
      </c>
      <c r="P31" s="293"/>
      <c r="Q31" s="293">
        <f>SUBTOTAL(9,Q32:Q34)</f>
        <v>0</v>
      </c>
      <c r="R31" s="230">
        <f>ROUNDDOWN(Q31/3,0)*IF($B$5="中小企業（補助率2/3）",2,1)</f>
        <v>0</v>
      </c>
      <c r="S31" s="3"/>
      <c r="T31" s="83">
        <f>ROUNDDOWN(SUBTOTAL(9,T32:T34),0)</f>
        <v>0</v>
      </c>
      <c r="U31" s="84">
        <f>ROUNDDOWN(SUBTOTAL(9,U32:U34),0)</f>
        <v>0</v>
      </c>
      <c r="V31" s="84">
        <f t="shared" ref="V31:AA31" si="24">ROUNDDOWN(SUBTOTAL(9,V32:V34),0)</f>
        <v>0</v>
      </c>
      <c r="W31" s="84">
        <f t="shared" si="24"/>
        <v>0</v>
      </c>
      <c r="X31" s="84">
        <f t="shared" si="24"/>
        <v>0</v>
      </c>
      <c r="Y31" s="84">
        <f t="shared" si="24"/>
        <v>0</v>
      </c>
      <c r="Z31" s="84">
        <f t="shared" si="24"/>
        <v>0</v>
      </c>
      <c r="AA31" s="84">
        <f t="shared" si="24"/>
        <v>0</v>
      </c>
      <c r="AB31" s="85">
        <f t="shared" si="8"/>
        <v>0</v>
      </c>
    </row>
    <row r="32" spans="1:28" ht="18" customHeight="1">
      <c r="A32" s="3"/>
      <c r="B32" s="23"/>
      <c r="C32" s="24"/>
      <c r="D32" s="31" t="s">
        <v>158</v>
      </c>
      <c r="E32" s="32"/>
      <c r="F32" s="314"/>
      <c r="G32" s="33" t="s">
        <v>99</v>
      </c>
      <c r="H32" s="14"/>
      <c r="I32" s="54" t="str">
        <f>IF($E32="","","×")</f>
        <v/>
      </c>
      <c r="J32" s="15"/>
      <c r="K32" s="15"/>
      <c r="L32" s="54" t="str">
        <f>IF($E32="","","＝")</f>
        <v/>
      </c>
      <c r="M32" s="130">
        <f t="shared" ref="M32:M34" si="25">ROUNDDOWN(H32*J32,0)</f>
        <v>0</v>
      </c>
      <c r="N32" s="125"/>
      <c r="O32" s="130">
        <f t="shared" ref="O32:O34" si="26">M32-N32</f>
        <v>0</v>
      </c>
      <c r="P32" s="297"/>
      <c r="Q32" s="294">
        <f>IF(P32="○",O32,0)</f>
        <v>0</v>
      </c>
      <c r="R32" s="182"/>
      <c r="S32" s="3"/>
      <c r="T32" s="112"/>
      <c r="U32" s="113"/>
      <c r="V32" s="113"/>
      <c r="W32" s="113"/>
      <c r="X32" s="113"/>
      <c r="Y32" s="113"/>
      <c r="Z32" s="113"/>
      <c r="AA32" s="113"/>
      <c r="AB32" s="114">
        <f t="shared" si="8"/>
        <v>0</v>
      </c>
    </row>
    <row r="33" spans="1:28" ht="18" customHeight="1">
      <c r="A33" s="3"/>
      <c r="B33" s="23"/>
      <c r="C33" s="24"/>
      <c r="D33" s="34" t="s">
        <v>57</v>
      </c>
      <c r="E33" s="35"/>
      <c r="F33" s="35"/>
      <c r="G33" s="33" t="s">
        <v>99</v>
      </c>
      <c r="H33" s="18"/>
      <c r="I33" s="55" t="str">
        <f t="shared" ref="I33:I34" si="27">IF($E33="","","×")</f>
        <v/>
      </c>
      <c r="J33" s="19"/>
      <c r="K33" s="19"/>
      <c r="L33" s="55" t="str">
        <f t="shared" ref="L33:L34" si="28">IF($E33="","","＝")</f>
        <v/>
      </c>
      <c r="M33" s="127">
        <f t="shared" si="25"/>
        <v>0</v>
      </c>
      <c r="N33" s="128"/>
      <c r="O33" s="127">
        <f t="shared" si="26"/>
        <v>0</v>
      </c>
      <c r="P33" s="297"/>
      <c r="Q33" s="294">
        <f t="shared" ref="Q33:Q34" si="29">IF(P33="○",O33,0)</f>
        <v>0</v>
      </c>
      <c r="R33" s="182"/>
      <c r="S33" s="3"/>
      <c r="T33" s="115"/>
      <c r="U33" s="116"/>
      <c r="V33" s="116"/>
      <c r="W33" s="116"/>
      <c r="X33" s="116"/>
      <c r="Y33" s="116"/>
      <c r="Z33" s="116"/>
      <c r="AA33" s="116"/>
      <c r="AB33" s="117">
        <f t="shared" si="8"/>
        <v>0</v>
      </c>
    </row>
    <row r="34" spans="1:28" ht="18" customHeight="1">
      <c r="A34" s="3"/>
      <c r="B34" s="23"/>
      <c r="C34" s="24"/>
      <c r="D34" s="34" t="s">
        <v>58</v>
      </c>
      <c r="E34" s="35"/>
      <c r="F34" s="35"/>
      <c r="G34" s="33" t="s">
        <v>99</v>
      </c>
      <c r="H34" s="18"/>
      <c r="I34" s="55" t="str">
        <f t="shared" si="27"/>
        <v/>
      </c>
      <c r="J34" s="19"/>
      <c r="K34" s="19"/>
      <c r="L34" s="55" t="str">
        <f t="shared" si="28"/>
        <v/>
      </c>
      <c r="M34" s="127">
        <f t="shared" si="25"/>
        <v>0</v>
      </c>
      <c r="N34" s="128"/>
      <c r="O34" s="127">
        <f t="shared" si="26"/>
        <v>0</v>
      </c>
      <c r="P34" s="297"/>
      <c r="Q34" s="294">
        <f t="shared" si="29"/>
        <v>0</v>
      </c>
      <c r="R34" s="182"/>
      <c r="S34" s="3"/>
      <c r="T34" s="118"/>
      <c r="U34" s="119"/>
      <c r="V34" s="119"/>
      <c r="W34" s="119"/>
      <c r="X34" s="119"/>
      <c r="Y34" s="119"/>
      <c r="Z34" s="119"/>
      <c r="AA34" s="119"/>
      <c r="AB34" s="120">
        <f t="shared" si="8"/>
        <v>0</v>
      </c>
    </row>
    <row r="35" spans="1:28" ht="18" customHeight="1">
      <c r="A35" s="3"/>
      <c r="B35" s="22"/>
      <c r="C35" s="315" t="s">
        <v>159</v>
      </c>
      <c r="D35" s="316"/>
      <c r="E35" s="316"/>
      <c r="F35" s="319" t="s">
        <v>175</v>
      </c>
      <c r="G35" s="317"/>
      <c r="H35" s="60"/>
      <c r="I35" s="57"/>
      <c r="J35" s="57"/>
      <c r="K35" s="57"/>
      <c r="L35" s="60"/>
      <c r="M35" s="65">
        <f>SUBTOTAL(9,M36:M40)</f>
        <v>0</v>
      </c>
      <c r="N35" s="86"/>
      <c r="O35" s="65">
        <f>ROUNDDOWN(SUBTOTAL(9,O36:O40),0)</f>
        <v>0</v>
      </c>
      <c r="P35" s="293"/>
      <c r="Q35" s="293">
        <f>SUBTOTAL(9,Q36:Q40)</f>
        <v>0</v>
      </c>
      <c r="R35" s="230">
        <f>ROUNDDOWN(Q35/3,0)*IF($B$5="中小企業（補助率2/3）",2,1)</f>
        <v>0</v>
      </c>
      <c r="S35" s="3"/>
      <c r="T35" s="83">
        <f t="shared" ref="T35" si="30">ROUNDDOWN(SUBTOTAL(9,T36:T40),0)</f>
        <v>0</v>
      </c>
      <c r="U35" s="84">
        <f t="shared" ref="U35:AA35" si="31">ROUNDDOWN(SUBTOTAL(9,U36:U40),0)</f>
        <v>0</v>
      </c>
      <c r="V35" s="84">
        <f t="shared" si="31"/>
        <v>0</v>
      </c>
      <c r="W35" s="84">
        <f t="shared" si="31"/>
        <v>0</v>
      </c>
      <c r="X35" s="84">
        <f t="shared" si="31"/>
        <v>0</v>
      </c>
      <c r="Y35" s="84">
        <f t="shared" si="31"/>
        <v>0</v>
      </c>
      <c r="Z35" s="84">
        <f t="shared" si="31"/>
        <v>0</v>
      </c>
      <c r="AA35" s="84">
        <f t="shared" si="31"/>
        <v>0</v>
      </c>
      <c r="AB35" s="85">
        <f t="shared" si="8"/>
        <v>0</v>
      </c>
    </row>
    <row r="36" spans="1:28" ht="18" customHeight="1">
      <c r="A36" s="3"/>
      <c r="B36" s="23"/>
      <c r="C36" s="24"/>
      <c r="D36" s="31" t="s">
        <v>160</v>
      </c>
      <c r="E36" s="32"/>
      <c r="F36" s="32"/>
      <c r="G36" s="36" t="s">
        <v>99</v>
      </c>
      <c r="H36" s="14"/>
      <c r="I36" s="54" t="str">
        <f>IF($E36="","","×")</f>
        <v/>
      </c>
      <c r="J36" s="15"/>
      <c r="K36" s="15"/>
      <c r="L36" s="54" t="str">
        <f>IF($E36="","","＝")</f>
        <v/>
      </c>
      <c r="M36" s="130">
        <f t="shared" ref="M36:M40" si="32">ROUNDDOWN(H36*J36,0)</f>
        <v>0</v>
      </c>
      <c r="N36" s="125"/>
      <c r="O36" s="130">
        <f t="shared" ref="O36:O40" si="33">M36-N36</f>
        <v>0</v>
      </c>
      <c r="P36" s="297"/>
      <c r="Q36" s="294">
        <f>IF(P36="○",O36,0)</f>
        <v>0</v>
      </c>
      <c r="R36" s="182"/>
      <c r="S36" s="3"/>
      <c r="T36" s="112"/>
      <c r="U36" s="113"/>
      <c r="V36" s="113"/>
      <c r="W36" s="113"/>
      <c r="X36" s="113"/>
      <c r="Y36" s="113"/>
      <c r="Z36" s="113"/>
      <c r="AA36" s="113"/>
      <c r="AB36" s="114">
        <f t="shared" si="8"/>
        <v>0</v>
      </c>
    </row>
    <row r="37" spans="1:28" ht="18" customHeight="1">
      <c r="A37" s="3"/>
      <c r="B37" s="23"/>
      <c r="C37" s="24"/>
      <c r="D37" s="34" t="s">
        <v>64</v>
      </c>
      <c r="E37" s="35"/>
      <c r="F37" s="35"/>
      <c r="G37" s="33" t="s">
        <v>99</v>
      </c>
      <c r="H37" s="18"/>
      <c r="I37" s="55" t="str">
        <f t="shared" ref="I37:I40" si="34">IF($E37="","","×")</f>
        <v/>
      </c>
      <c r="J37" s="19"/>
      <c r="K37" s="19"/>
      <c r="L37" s="55" t="str">
        <f t="shared" ref="L37:L40" si="35">IF($E37="","","＝")</f>
        <v/>
      </c>
      <c r="M37" s="127">
        <f t="shared" si="32"/>
        <v>0</v>
      </c>
      <c r="N37" s="128"/>
      <c r="O37" s="127">
        <f t="shared" si="33"/>
        <v>0</v>
      </c>
      <c r="P37" s="297"/>
      <c r="Q37" s="294">
        <f t="shared" ref="Q37:Q40" si="36">IF(P37="○",O37,0)</f>
        <v>0</v>
      </c>
      <c r="R37" s="182"/>
      <c r="S37" s="3"/>
      <c r="T37" s="115"/>
      <c r="U37" s="116"/>
      <c r="V37" s="116"/>
      <c r="W37" s="116"/>
      <c r="X37" s="116"/>
      <c r="Y37" s="116"/>
      <c r="Z37" s="116"/>
      <c r="AA37" s="116"/>
      <c r="AB37" s="117">
        <f t="shared" si="8"/>
        <v>0</v>
      </c>
    </row>
    <row r="38" spans="1:28" ht="18" customHeight="1">
      <c r="A38" s="3"/>
      <c r="B38" s="23"/>
      <c r="C38" s="24"/>
      <c r="D38" s="34" t="s">
        <v>67</v>
      </c>
      <c r="E38" s="35"/>
      <c r="F38" s="35"/>
      <c r="G38" s="33" t="s">
        <v>99</v>
      </c>
      <c r="H38" s="18"/>
      <c r="I38" s="55" t="str">
        <f t="shared" si="34"/>
        <v/>
      </c>
      <c r="J38" s="19"/>
      <c r="K38" s="19"/>
      <c r="L38" s="55" t="str">
        <f t="shared" si="35"/>
        <v/>
      </c>
      <c r="M38" s="127">
        <f t="shared" si="32"/>
        <v>0</v>
      </c>
      <c r="N38" s="128"/>
      <c r="O38" s="127">
        <f t="shared" si="33"/>
        <v>0</v>
      </c>
      <c r="P38" s="297"/>
      <c r="Q38" s="294">
        <f t="shared" si="36"/>
        <v>0</v>
      </c>
      <c r="R38" s="182"/>
      <c r="S38" s="3"/>
      <c r="T38" s="115"/>
      <c r="U38" s="116"/>
      <c r="V38" s="116"/>
      <c r="W38" s="116"/>
      <c r="X38" s="116"/>
      <c r="Y38" s="116"/>
      <c r="Z38" s="116"/>
      <c r="AA38" s="116"/>
      <c r="AB38" s="117">
        <f t="shared" si="8"/>
        <v>0</v>
      </c>
    </row>
    <row r="39" spans="1:28" ht="18" customHeight="1">
      <c r="A39" s="3"/>
      <c r="B39" s="23"/>
      <c r="C39" s="24"/>
      <c r="D39" s="34" t="s">
        <v>68</v>
      </c>
      <c r="E39" s="35"/>
      <c r="F39" s="35"/>
      <c r="G39" s="33" t="s">
        <v>99</v>
      </c>
      <c r="H39" s="18"/>
      <c r="I39" s="55" t="str">
        <f t="shared" si="34"/>
        <v/>
      </c>
      <c r="J39" s="19"/>
      <c r="K39" s="19"/>
      <c r="L39" s="55" t="str">
        <f t="shared" si="35"/>
        <v/>
      </c>
      <c r="M39" s="127">
        <f t="shared" si="32"/>
        <v>0</v>
      </c>
      <c r="N39" s="128"/>
      <c r="O39" s="127">
        <f t="shared" si="33"/>
        <v>0</v>
      </c>
      <c r="P39" s="297"/>
      <c r="Q39" s="294">
        <f t="shared" si="36"/>
        <v>0</v>
      </c>
      <c r="R39" s="182"/>
      <c r="S39" s="3"/>
      <c r="T39" s="115"/>
      <c r="U39" s="116"/>
      <c r="V39" s="116"/>
      <c r="W39" s="116"/>
      <c r="X39" s="116"/>
      <c r="Y39" s="116"/>
      <c r="Z39" s="116"/>
      <c r="AA39" s="116"/>
      <c r="AB39" s="117">
        <f t="shared" si="8"/>
        <v>0</v>
      </c>
    </row>
    <row r="40" spans="1:28" ht="18" customHeight="1">
      <c r="A40" s="3"/>
      <c r="B40" s="23"/>
      <c r="C40" s="24"/>
      <c r="D40" s="34" t="s">
        <v>69</v>
      </c>
      <c r="E40" s="35"/>
      <c r="F40" s="35"/>
      <c r="G40" s="33" t="s">
        <v>99</v>
      </c>
      <c r="H40" s="18"/>
      <c r="I40" s="55" t="str">
        <f t="shared" si="34"/>
        <v/>
      </c>
      <c r="J40" s="19"/>
      <c r="K40" s="19"/>
      <c r="L40" s="55" t="str">
        <f t="shared" si="35"/>
        <v/>
      </c>
      <c r="M40" s="127">
        <f t="shared" si="32"/>
        <v>0</v>
      </c>
      <c r="N40" s="128"/>
      <c r="O40" s="127">
        <f t="shared" si="33"/>
        <v>0</v>
      </c>
      <c r="P40" s="297"/>
      <c r="Q40" s="294">
        <f t="shared" si="36"/>
        <v>0</v>
      </c>
      <c r="R40" s="182"/>
      <c r="S40" s="3"/>
      <c r="T40" s="115"/>
      <c r="U40" s="116"/>
      <c r="V40" s="116"/>
      <c r="W40" s="116"/>
      <c r="X40" s="116"/>
      <c r="Y40" s="116"/>
      <c r="Z40" s="116"/>
      <c r="AA40" s="116"/>
      <c r="AB40" s="117">
        <f t="shared" si="8"/>
        <v>0</v>
      </c>
    </row>
    <row r="41" spans="1:28" ht="18" customHeight="1">
      <c r="A41" s="3"/>
      <c r="B41" s="22"/>
      <c r="C41" s="315" t="s">
        <v>161</v>
      </c>
      <c r="D41" s="316"/>
      <c r="E41" s="316"/>
      <c r="F41" s="319" t="s">
        <v>175</v>
      </c>
      <c r="G41" s="317"/>
      <c r="H41" s="60"/>
      <c r="I41" s="57"/>
      <c r="J41" s="57"/>
      <c r="K41" s="57"/>
      <c r="L41" s="60"/>
      <c r="M41" s="65">
        <f>SUBTOTAL(9,M42:M44)</f>
        <v>0</v>
      </c>
      <c r="N41" s="86"/>
      <c r="O41" s="65">
        <f>ROUNDDOWN(SUBTOTAL(9,O42:O44),0)</f>
        <v>0</v>
      </c>
      <c r="P41" s="293"/>
      <c r="Q41" s="293">
        <f>SUBTOTAL(9,Q42:Q44)</f>
        <v>0</v>
      </c>
      <c r="R41" s="230">
        <f>ROUNDDOWN(Q41/3,0)*IF($B$5="中小企業（補助率2/3）",2,1)</f>
        <v>0</v>
      </c>
      <c r="S41" s="3"/>
      <c r="T41" s="83">
        <f>ROUNDDOWN(SUBTOTAL(9,T42:T44),0)</f>
        <v>0</v>
      </c>
      <c r="U41" s="84">
        <f>ROUNDDOWN(SUBTOTAL(9,U42:U44),0)</f>
        <v>0</v>
      </c>
      <c r="V41" s="84">
        <f t="shared" ref="V41:AA41" si="37">ROUNDDOWN(SUBTOTAL(9,V42:V44),0)</f>
        <v>0</v>
      </c>
      <c r="W41" s="84">
        <f t="shared" si="37"/>
        <v>0</v>
      </c>
      <c r="X41" s="84">
        <f t="shared" si="37"/>
        <v>0</v>
      </c>
      <c r="Y41" s="84">
        <f t="shared" si="37"/>
        <v>0</v>
      </c>
      <c r="Z41" s="84">
        <f t="shared" si="37"/>
        <v>0</v>
      </c>
      <c r="AA41" s="84">
        <f t="shared" si="37"/>
        <v>0</v>
      </c>
      <c r="AB41" s="85">
        <f t="shared" si="8"/>
        <v>0</v>
      </c>
    </row>
    <row r="42" spans="1:28" ht="18" customHeight="1">
      <c r="A42" s="3"/>
      <c r="B42" s="23"/>
      <c r="C42" s="24"/>
      <c r="D42" s="31" t="s">
        <v>162</v>
      </c>
      <c r="E42" s="32"/>
      <c r="F42" s="32"/>
      <c r="G42" s="36" t="s">
        <v>99</v>
      </c>
      <c r="H42" s="14"/>
      <c r="I42" s="54" t="str">
        <f>IF($E42="","","×")</f>
        <v/>
      </c>
      <c r="J42" s="15"/>
      <c r="K42" s="15"/>
      <c r="L42" s="54" t="str">
        <f>IF($E42="","","＝")</f>
        <v/>
      </c>
      <c r="M42" s="130">
        <f t="shared" ref="M42:M44" si="38">ROUNDDOWN(H42*J42,0)</f>
        <v>0</v>
      </c>
      <c r="N42" s="125"/>
      <c r="O42" s="130">
        <f t="shared" ref="O42:O44" si="39">M42-N42</f>
        <v>0</v>
      </c>
      <c r="P42" s="297"/>
      <c r="Q42" s="294">
        <f>IF(P42="○",O42,0)</f>
        <v>0</v>
      </c>
      <c r="R42" s="182"/>
      <c r="S42" s="3"/>
      <c r="T42" s="112"/>
      <c r="U42" s="113"/>
      <c r="V42" s="113"/>
      <c r="W42" s="113"/>
      <c r="X42" s="113"/>
      <c r="Y42" s="113"/>
      <c r="Z42" s="113"/>
      <c r="AA42" s="113"/>
      <c r="AB42" s="114">
        <f t="shared" si="8"/>
        <v>0</v>
      </c>
    </row>
    <row r="43" spans="1:28" ht="18" customHeight="1">
      <c r="A43" s="3"/>
      <c r="B43" s="23"/>
      <c r="C43" s="24"/>
      <c r="D43" s="34" t="s">
        <v>75</v>
      </c>
      <c r="E43" s="35"/>
      <c r="F43" s="35"/>
      <c r="G43" s="33" t="s">
        <v>99</v>
      </c>
      <c r="H43" s="18"/>
      <c r="I43" s="55" t="str">
        <f t="shared" ref="I43:I44" si="40">IF($E43="","","×")</f>
        <v/>
      </c>
      <c r="J43" s="19"/>
      <c r="K43" s="19"/>
      <c r="L43" s="55" t="str">
        <f t="shared" ref="L43:L44" si="41">IF($E43="","","＝")</f>
        <v/>
      </c>
      <c r="M43" s="127">
        <f t="shared" si="38"/>
        <v>0</v>
      </c>
      <c r="N43" s="128"/>
      <c r="O43" s="127">
        <f t="shared" si="39"/>
        <v>0</v>
      </c>
      <c r="P43" s="297"/>
      <c r="Q43" s="294">
        <f t="shared" ref="Q43:Q44" si="42">IF(P43="○",O43,0)</f>
        <v>0</v>
      </c>
      <c r="R43" s="182"/>
      <c r="S43" s="3"/>
      <c r="T43" s="115"/>
      <c r="U43" s="116"/>
      <c r="V43" s="116"/>
      <c r="W43" s="116"/>
      <c r="X43" s="116"/>
      <c r="Y43" s="116"/>
      <c r="Z43" s="116"/>
      <c r="AA43" s="116"/>
      <c r="AB43" s="117">
        <f t="shared" si="8"/>
        <v>0</v>
      </c>
    </row>
    <row r="44" spans="1:28" ht="18" customHeight="1">
      <c r="A44" s="3"/>
      <c r="B44" s="23"/>
      <c r="C44" s="24"/>
      <c r="D44" s="34" t="s">
        <v>76</v>
      </c>
      <c r="E44" s="35"/>
      <c r="F44" s="35"/>
      <c r="G44" s="33" t="s">
        <v>99</v>
      </c>
      <c r="H44" s="18"/>
      <c r="I44" s="55" t="str">
        <f t="shared" si="40"/>
        <v/>
      </c>
      <c r="J44" s="19"/>
      <c r="K44" s="19"/>
      <c r="L44" s="55" t="str">
        <f t="shared" si="41"/>
        <v/>
      </c>
      <c r="M44" s="127">
        <f t="shared" si="38"/>
        <v>0</v>
      </c>
      <c r="N44" s="128"/>
      <c r="O44" s="127">
        <f t="shared" si="39"/>
        <v>0</v>
      </c>
      <c r="P44" s="297"/>
      <c r="Q44" s="294">
        <f t="shared" si="42"/>
        <v>0</v>
      </c>
      <c r="R44" s="182"/>
      <c r="S44" s="3"/>
      <c r="T44" s="118"/>
      <c r="U44" s="119"/>
      <c r="V44" s="119"/>
      <c r="W44" s="119"/>
      <c r="X44" s="119"/>
      <c r="Y44" s="119"/>
      <c r="Z44" s="119"/>
      <c r="AA44" s="119"/>
      <c r="AB44" s="120">
        <f t="shared" si="8"/>
        <v>0</v>
      </c>
    </row>
    <row r="45" spans="1:28" ht="18" customHeight="1">
      <c r="A45" s="3"/>
      <c r="B45" s="22"/>
      <c r="C45" s="315" t="s">
        <v>163</v>
      </c>
      <c r="D45" s="316"/>
      <c r="E45" s="316"/>
      <c r="F45" s="319" t="s">
        <v>175</v>
      </c>
      <c r="G45" s="317"/>
      <c r="H45" s="60"/>
      <c r="I45" s="57"/>
      <c r="J45" s="57"/>
      <c r="K45" s="57"/>
      <c r="L45" s="60"/>
      <c r="M45" s="65">
        <f>SUBTOTAL(9,M46:M50)</f>
        <v>0</v>
      </c>
      <c r="N45" s="86"/>
      <c r="O45" s="65">
        <f>ROUNDDOWN(SUBTOTAL(9,O46:O50),0)</f>
        <v>0</v>
      </c>
      <c r="P45" s="293"/>
      <c r="Q45" s="293">
        <f>SUBTOTAL(9,Q46:Q50)</f>
        <v>0</v>
      </c>
      <c r="R45" s="230">
        <f>ROUNDDOWN(Q45/3,0)*IF($B$5="中小企業（補助率2/3）",2,1)</f>
        <v>0</v>
      </c>
      <c r="S45" s="3"/>
      <c r="T45" s="83">
        <f t="shared" ref="T45" si="43">ROUNDDOWN(SUBTOTAL(9,T46:T50),0)</f>
        <v>0</v>
      </c>
      <c r="U45" s="84">
        <f t="shared" ref="U45:AA45" si="44">ROUNDDOWN(SUBTOTAL(9,U46:U50),0)</f>
        <v>0</v>
      </c>
      <c r="V45" s="84">
        <f t="shared" si="44"/>
        <v>0</v>
      </c>
      <c r="W45" s="84">
        <f t="shared" si="44"/>
        <v>0</v>
      </c>
      <c r="X45" s="84">
        <f t="shared" si="44"/>
        <v>0</v>
      </c>
      <c r="Y45" s="84">
        <f t="shared" si="44"/>
        <v>0</v>
      </c>
      <c r="Z45" s="84">
        <f t="shared" si="44"/>
        <v>0</v>
      </c>
      <c r="AA45" s="84">
        <f t="shared" si="44"/>
        <v>0</v>
      </c>
      <c r="AB45" s="85">
        <f t="shared" si="8"/>
        <v>0</v>
      </c>
    </row>
    <row r="46" spans="1:28" ht="18" customHeight="1">
      <c r="A46" s="3"/>
      <c r="B46" s="23"/>
      <c r="C46" s="24"/>
      <c r="D46" s="31" t="s">
        <v>164</v>
      </c>
      <c r="E46" s="32"/>
      <c r="F46" s="32"/>
      <c r="G46" s="36" t="s">
        <v>99</v>
      </c>
      <c r="H46" s="14"/>
      <c r="I46" s="54" t="str">
        <f>IF($E46="","","×")</f>
        <v/>
      </c>
      <c r="J46" s="15"/>
      <c r="K46" s="15"/>
      <c r="L46" s="54" t="str">
        <f>IF($E46="","","＝")</f>
        <v/>
      </c>
      <c r="M46" s="130">
        <f t="shared" ref="M46:M50" si="45">ROUNDDOWN(H46*J46,0)</f>
        <v>0</v>
      </c>
      <c r="N46" s="125"/>
      <c r="O46" s="130">
        <f t="shared" ref="O46:O50" si="46">M46-N46</f>
        <v>0</v>
      </c>
      <c r="P46" s="297"/>
      <c r="Q46" s="294">
        <f>IF(P46="○",O46,0)</f>
        <v>0</v>
      </c>
      <c r="R46" s="182"/>
      <c r="S46" s="3"/>
      <c r="T46" s="112"/>
      <c r="U46" s="113"/>
      <c r="V46" s="113"/>
      <c r="W46" s="113"/>
      <c r="X46" s="113"/>
      <c r="Y46" s="113"/>
      <c r="Z46" s="113"/>
      <c r="AA46" s="113"/>
      <c r="AB46" s="114">
        <f t="shared" si="8"/>
        <v>0</v>
      </c>
    </row>
    <row r="47" spans="1:28" ht="18" customHeight="1">
      <c r="A47" s="3"/>
      <c r="B47" s="23"/>
      <c r="C47" s="24"/>
      <c r="D47" s="34" t="s">
        <v>79</v>
      </c>
      <c r="E47" s="35"/>
      <c r="F47" s="35"/>
      <c r="G47" s="33" t="s">
        <v>99</v>
      </c>
      <c r="H47" s="18"/>
      <c r="I47" s="55" t="str">
        <f t="shared" ref="I47:I50" si="47">IF($E47="","","×")</f>
        <v/>
      </c>
      <c r="J47" s="19"/>
      <c r="K47" s="19"/>
      <c r="L47" s="55" t="str">
        <f t="shared" ref="L47:L50" si="48">IF($E47="","","＝")</f>
        <v/>
      </c>
      <c r="M47" s="127">
        <f t="shared" si="45"/>
        <v>0</v>
      </c>
      <c r="N47" s="128"/>
      <c r="O47" s="127">
        <f t="shared" si="46"/>
        <v>0</v>
      </c>
      <c r="P47" s="297"/>
      <c r="Q47" s="294">
        <f t="shared" ref="Q47:Q50" si="49">IF(P47="○",O47,0)</f>
        <v>0</v>
      </c>
      <c r="R47" s="182"/>
      <c r="S47" s="3"/>
      <c r="T47" s="115"/>
      <c r="U47" s="116"/>
      <c r="V47" s="116"/>
      <c r="W47" s="116"/>
      <c r="X47" s="116"/>
      <c r="Y47" s="116"/>
      <c r="Z47" s="116"/>
      <c r="AA47" s="116"/>
      <c r="AB47" s="117">
        <f t="shared" si="8"/>
        <v>0</v>
      </c>
    </row>
    <row r="48" spans="1:28" ht="18" customHeight="1">
      <c r="A48" s="3"/>
      <c r="B48" s="23"/>
      <c r="C48" s="24"/>
      <c r="D48" s="34" t="s">
        <v>80</v>
      </c>
      <c r="E48" s="35"/>
      <c r="F48" s="35"/>
      <c r="G48" s="33" t="s">
        <v>99</v>
      </c>
      <c r="H48" s="18"/>
      <c r="I48" s="55" t="str">
        <f t="shared" si="47"/>
        <v/>
      </c>
      <c r="J48" s="19"/>
      <c r="K48" s="19"/>
      <c r="L48" s="55" t="str">
        <f t="shared" si="48"/>
        <v/>
      </c>
      <c r="M48" s="127">
        <f t="shared" si="45"/>
        <v>0</v>
      </c>
      <c r="N48" s="128"/>
      <c r="O48" s="127">
        <f t="shared" si="46"/>
        <v>0</v>
      </c>
      <c r="P48" s="297"/>
      <c r="Q48" s="294">
        <f t="shared" si="49"/>
        <v>0</v>
      </c>
      <c r="R48" s="182"/>
      <c r="S48" s="3"/>
      <c r="T48" s="115"/>
      <c r="U48" s="116"/>
      <c r="V48" s="116"/>
      <c r="W48" s="116"/>
      <c r="X48" s="116"/>
      <c r="Y48" s="116"/>
      <c r="Z48" s="116"/>
      <c r="AA48" s="116"/>
      <c r="AB48" s="117">
        <f t="shared" si="8"/>
        <v>0</v>
      </c>
    </row>
    <row r="49" spans="1:28" ht="18" customHeight="1">
      <c r="A49" s="3"/>
      <c r="B49" s="23"/>
      <c r="C49" s="24"/>
      <c r="D49" s="34" t="s">
        <v>81</v>
      </c>
      <c r="E49" s="35"/>
      <c r="F49" s="35"/>
      <c r="G49" s="33" t="s">
        <v>99</v>
      </c>
      <c r="H49" s="18"/>
      <c r="I49" s="55" t="str">
        <f t="shared" si="47"/>
        <v/>
      </c>
      <c r="J49" s="19"/>
      <c r="K49" s="19"/>
      <c r="L49" s="55" t="str">
        <f t="shared" si="48"/>
        <v/>
      </c>
      <c r="M49" s="127">
        <f t="shared" si="45"/>
        <v>0</v>
      </c>
      <c r="N49" s="128"/>
      <c r="O49" s="127">
        <f t="shared" si="46"/>
        <v>0</v>
      </c>
      <c r="P49" s="297"/>
      <c r="Q49" s="294">
        <f t="shared" si="49"/>
        <v>0</v>
      </c>
      <c r="R49" s="182"/>
      <c r="S49" s="3"/>
      <c r="T49" s="115"/>
      <c r="U49" s="116"/>
      <c r="V49" s="116"/>
      <c r="W49" s="116"/>
      <c r="X49" s="116"/>
      <c r="Y49" s="116"/>
      <c r="Z49" s="116"/>
      <c r="AA49" s="116"/>
      <c r="AB49" s="117">
        <f t="shared" si="8"/>
        <v>0</v>
      </c>
    </row>
    <row r="50" spans="1:28" ht="18" customHeight="1">
      <c r="A50" s="3"/>
      <c r="B50" s="23"/>
      <c r="C50" s="24"/>
      <c r="D50" s="34" t="s">
        <v>82</v>
      </c>
      <c r="E50" s="35"/>
      <c r="F50" s="35"/>
      <c r="G50" s="33" t="s">
        <v>99</v>
      </c>
      <c r="H50" s="18"/>
      <c r="I50" s="55" t="str">
        <f t="shared" si="47"/>
        <v/>
      </c>
      <c r="J50" s="19"/>
      <c r="K50" s="19"/>
      <c r="L50" s="55" t="str">
        <f t="shared" si="48"/>
        <v/>
      </c>
      <c r="M50" s="127">
        <f t="shared" si="45"/>
        <v>0</v>
      </c>
      <c r="N50" s="128"/>
      <c r="O50" s="127">
        <f t="shared" si="46"/>
        <v>0</v>
      </c>
      <c r="P50" s="297"/>
      <c r="Q50" s="294">
        <f t="shared" si="49"/>
        <v>0</v>
      </c>
      <c r="R50" s="182"/>
      <c r="S50" s="3"/>
      <c r="T50" s="115"/>
      <c r="U50" s="116"/>
      <c r="V50" s="116"/>
      <c r="W50" s="116"/>
      <c r="X50" s="116"/>
      <c r="Y50" s="116"/>
      <c r="Z50" s="116"/>
      <c r="AA50" s="116"/>
      <c r="AB50" s="117">
        <f t="shared" si="8"/>
        <v>0</v>
      </c>
    </row>
    <row r="51" spans="1:28" ht="18" customHeight="1">
      <c r="A51" s="3"/>
      <c r="B51" s="22"/>
      <c r="C51" s="315" t="s">
        <v>165</v>
      </c>
      <c r="D51" s="316"/>
      <c r="E51" s="316"/>
      <c r="F51" s="319" t="s">
        <v>175</v>
      </c>
      <c r="G51" s="317"/>
      <c r="H51" s="60"/>
      <c r="I51" s="57"/>
      <c r="J51" s="57"/>
      <c r="K51" s="57"/>
      <c r="L51" s="60"/>
      <c r="M51" s="65">
        <f>SUBTOTAL(9,M52:M54)</f>
        <v>0</v>
      </c>
      <c r="N51" s="86"/>
      <c r="O51" s="65">
        <f>ROUNDDOWN(SUBTOTAL(9,O52:O54),0)</f>
        <v>0</v>
      </c>
      <c r="P51" s="293"/>
      <c r="Q51" s="293">
        <f>SUBTOTAL(9,Q52:Q54)</f>
        <v>0</v>
      </c>
      <c r="R51" s="230">
        <f>ROUNDDOWN(Q51/3,0)*IF($B$5="中小企業（補助率2/3）",2,1)</f>
        <v>0</v>
      </c>
      <c r="S51" s="3"/>
      <c r="T51" s="83">
        <f>ROUNDDOWN(SUBTOTAL(9,T52:T54),0)</f>
        <v>0</v>
      </c>
      <c r="U51" s="84">
        <f>ROUNDDOWN(SUBTOTAL(9,U52:U54),0)</f>
        <v>0</v>
      </c>
      <c r="V51" s="84">
        <f t="shared" ref="V51:AA51" si="50">ROUNDDOWN(SUBTOTAL(9,V52:V54),0)</f>
        <v>0</v>
      </c>
      <c r="W51" s="84">
        <f t="shared" si="50"/>
        <v>0</v>
      </c>
      <c r="X51" s="84">
        <f t="shared" si="50"/>
        <v>0</v>
      </c>
      <c r="Y51" s="84">
        <f t="shared" si="50"/>
        <v>0</v>
      </c>
      <c r="Z51" s="84">
        <f t="shared" si="50"/>
        <v>0</v>
      </c>
      <c r="AA51" s="84">
        <f t="shared" si="50"/>
        <v>0</v>
      </c>
      <c r="AB51" s="85">
        <f t="shared" si="8"/>
        <v>0</v>
      </c>
    </row>
    <row r="52" spans="1:28" ht="18" customHeight="1">
      <c r="A52" s="3"/>
      <c r="B52" s="23"/>
      <c r="C52" s="24"/>
      <c r="D52" s="31" t="s">
        <v>166</v>
      </c>
      <c r="E52" s="32"/>
      <c r="F52" s="32"/>
      <c r="G52" s="36" t="s">
        <v>99</v>
      </c>
      <c r="H52" s="14"/>
      <c r="I52" s="54" t="str">
        <f>IF($E52="","","×")</f>
        <v/>
      </c>
      <c r="J52" s="15"/>
      <c r="K52" s="15"/>
      <c r="L52" s="54" t="str">
        <f>IF($E52="","","＝")</f>
        <v/>
      </c>
      <c r="M52" s="130">
        <f t="shared" ref="M52:M54" si="51">ROUNDDOWN(H52*J52,0)</f>
        <v>0</v>
      </c>
      <c r="N52" s="125"/>
      <c r="O52" s="130">
        <f t="shared" ref="O52:O54" si="52">M52-N52</f>
        <v>0</v>
      </c>
      <c r="P52" s="297"/>
      <c r="Q52" s="294">
        <f>IF(P52="○",O52,0)</f>
        <v>0</v>
      </c>
      <c r="R52" s="182"/>
      <c r="S52" s="3"/>
      <c r="T52" s="112"/>
      <c r="U52" s="113"/>
      <c r="V52" s="113"/>
      <c r="W52" s="113"/>
      <c r="X52" s="113"/>
      <c r="Y52" s="113"/>
      <c r="Z52" s="113"/>
      <c r="AA52" s="113"/>
      <c r="AB52" s="114">
        <f t="shared" si="8"/>
        <v>0</v>
      </c>
    </row>
    <row r="53" spans="1:28" ht="18" customHeight="1">
      <c r="A53" s="3"/>
      <c r="B53" s="23"/>
      <c r="C53" s="24"/>
      <c r="D53" s="34" t="s">
        <v>85</v>
      </c>
      <c r="E53" s="35"/>
      <c r="F53" s="35"/>
      <c r="G53" s="33" t="s">
        <v>99</v>
      </c>
      <c r="H53" s="18"/>
      <c r="I53" s="55" t="str">
        <f t="shared" ref="I53:I54" si="53">IF($E53="","","×")</f>
        <v/>
      </c>
      <c r="J53" s="19"/>
      <c r="K53" s="19"/>
      <c r="L53" s="55" t="str">
        <f t="shared" ref="L53:L54" si="54">IF($E53="","","＝")</f>
        <v/>
      </c>
      <c r="M53" s="127">
        <f t="shared" si="51"/>
        <v>0</v>
      </c>
      <c r="N53" s="128"/>
      <c r="O53" s="127">
        <f t="shared" si="52"/>
        <v>0</v>
      </c>
      <c r="P53" s="297"/>
      <c r="Q53" s="294">
        <f t="shared" ref="Q53:Q54" si="55">IF(P53="○",O53,0)</f>
        <v>0</v>
      </c>
      <c r="R53" s="182"/>
      <c r="S53" s="3"/>
      <c r="T53" s="115"/>
      <c r="U53" s="116"/>
      <c r="V53" s="116"/>
      <c r="W53" s="116"/>
      <c r="X53" s="116"/>
      <c r="Y53" s="116"/>
      <c r="Z53" s="116"/>
      <c r="AA53" s="116"/>
      <c r="AB53" s="117">
        <f t="shared" si="8"/>
        <v>0</v>
      </c>
    </row>
    <row r="54" spans="1:28" ht="18" customHeight="1">
      <c r="A54" s="3"/>
      <c r="B54" s="23"/>
      <c r="C54" s="24"/>
      <c r="D54" s="34" t="s">
        <v>86</v>
      </c>
      <c r="E54" s="35"/>
      <c r="F54" s="35"/>
      <c r="G54" s="33" t="s">
        <v>99</v>
      </c>
      <c r="H54" s="18"/>
      <c r="I54" s="55" t="str">
        <f t="shared" si="53"/>
        <v/>
      </c>
      <c r="J54" s="19"/>
      <c r="K54" s="19"/>
      <c r="L54" s="55" t="str">
        <f t="shared" si="54"/>
        <v/>
      </c>
      <c r="M54" s="127">
        <f t="shared" si="51"/>
        <v>0</v>
      </c>
      <c r="N54" s="128"/>
      <c r="O54" s="127">
        <f t="shared" si="52"/>
        <v>0</v>
      </c>
      <c r="P54" s="297"/>
      <c r="Q54" s="294">
        <f t="shared" si="55"/>
        <v>0</v>
      </c>
      <c r="R54" s="182"/>
      <c r="S54" s="3"/>
      <c r="T54" s="118"/>
      <c r="U54" s="119"/>
      <c r="V54" s="119"/>
      <c r="W54" s="119"/>
      <c r="X54" s="119"/>
      <c r="Y54" s="119"/>
      <c r="Z54" s="119"/>
      <c r="AA54" s="119"/>
      <c r="AB54" s="120">
        <f t="shared" si="8"/>
        <v>0</v>
      </c>
    </row>
    <row r="55" spans="1:28" ht="18" customHeight="1">
      <c r="A55" s="3"/>
      <c r="B55" s="22"/>
      <c r="C55" s="315" t="s">
        <v>167</v>
      </c>
      <c r="D55" s="316"/>
      <c r="E55" s="316"/>
      <c r="F55" s="319" t="s">
        <v>175</v>
      </c>
      <c r="G55" s="317"/>
      <c r="H55" s="60"/>
      <c r="I55" s="57"/>
      <c r="J55" s="57"/>
      <c r="K55" s="57"/>
      <c r="L55" s="60"/>
      <c r="M55" s="65">
        <f>SUBTOTAL(9,M56:M62)</f>
        <v>0</v>
      </c>
      <c r="N55" s="86"/>
      <c r="O55" s="65">
        <f>ROUNDDOWN(SUBTOTAL(9,O56:O62),0)</f>
        <v>0</v>
      </c>
      <c r="P55" s="293"/>
      <c r="Q55" s="293">
        <f>SUBTOTAL(9,Q56:Q62)</f>
        <v>0</v>
      </c>
      <c r="R55" s="230">
        <f>ROUNDDOWN(Q55/3,0)*IF($B$5="中小企業（補助率2/3）",2,1)</f>
        <v>0</v>
      </c>
      <c r="S55" s="3"/>
      <c r="T55" s="83">
        <f>ROUNDDOWN(SUBTOTAL(9,T56:T62),0)</f>
        <v>0</v>
      </c>
      <c r="U55" s="84">
        <f>ROUNDDOWN(SUBTOTAL(9,U56:U62),0)</f>
        <v>0</v>
      </c>
      <c r="V55" s="84">
        <f t="shared" ref="V55:AA55" si="56">ROUNDDOWN(SUBTOTAL(9,V56:V62),0)</f>
        <v>0</v>
      </c>
      <c r="W55" s="84">
        <f t="shared" si="56"/>
        <v>0</v>
      </c>
      <c r="X55" s="84">
        <f t="shared" si="56"/>
        <v>0</v>
      </c>
      <c r="Y55" s="84">
        <f t="shared" si="56"/>
        <v>0</v>
      </c>
      <c r="Z55" s="84">
        <f t="shared" si="56"/>
        <v>0</v>
      </c>
      <c r="AA55" s="84">
        <f t="shared" si="56"/>
        <v>0</v>
      </c>
      <c r="AB55" s="85">
        <f t="shared" si="8"/>
        <v>0</v>
      </c>
    </row>
    <row r="56" spans="1:28" ht="18" customHeight="1">
      <c r="A56" s="3"/>
      <c r="B56" s="23"/>
      <c r="C56" s="24"/>
      <c r="D56" s="31" t="s">
        <v>168</v>
      </c>
      <c r="E56" s="384"/>
      <c r="F56" s="384"/>
      <c r="G56" s="385"/>
      <c r="H56" s="14"/>
      <c r="I56" s="54" t="str">
        <f>IF($E56="","","×")</f>
        <v/>
      </c>
      <c r="J56" s="16"/>
      <c r="K56" s="15" t="str">
        <f>IF($E56="","","時間")</f>
        <v/>
      </c>
      <c r="L56" s="54" t="str">
        <f>IF($E56="","","＝")</f>
        <v/>
      </c>
      <c r="M56" s="130">
        <f t="shared" ref="M56:M62" si="57">ROUNDDOWN(H56*J56,0)</f>
        <v>0</v>
      </c>
      <c r="N56" s="125"/>
      <c r="O56" s="130">
        <f t="shared" ref="O56:O62" si="58">M56-N56</f>
        <v>0</v>
      </c>
      <c r="P56" s="297"/>
      <c r="Q56" s="294">
        <f>IF(P56="○",O56,0)</f>
        <v>0</v>
      </c>
      <c r="R56" s="182"/>
      <c r="S56" s="3"/>
      <c r="T56" s="112"/>
      <c r="U56" s="113"/>
      <c r="V56" s="113"/>
      <c r="W56" s="113"/>
      <c r="X56" s="113"/>
      <c r="Y56" s="113"/>
      <c r="Z56" s="113"/>
      <c r="AA56" s="113"/>
      <c r="AB56" s="114">
        <f t="shared" si="8"/>
        <v>0</v>
      </c>
    </row>
    <row r="57" spans="1:28" ht="18" customHeight="1">
      <c r="A57" s="3"/>
      <c r="B57" s="23"/>
      <c r="C57" s="24"/>
      <c r="D57" s="34" t="s">
        <v>89</v>
      </c>
      <c r="E57" s="364"/>
      <c r="F57" s="364"/>
      <c r="G57" s="365"/>
      <c r="H57" s="18"/>
      <c r="I57" s="55" t="str">
        <f t="shared" ref="I57:I62" si="59">IF($E57="","","×")</f>
        <v/>
      </c>
      <c r="J57" s="20"/>
      <c r="K57" s="19" t="str">
        <f t="shared" ref="K57:K62" si="60">IF($E57="","","時間")</f>
        <v/>
      </c>
      <c r="L57" s="55" t="str">
        <f t="shared" ref="L57:L62" si="61">IF($E57="","","＝")</f>
        <v/>
      </c>
      <c r="M57" s="127">
        <f t="shared" si="57"/>
        <v>0</v>
      </c>
      <c r="N57" s="128"/>
      <c r="O57" s="127">
        <f t="shared" si="58"/>
        <v>0</v>
      </c>
      <c r="P57" s="297"/>
      <c r="Q57" s="294">
        <f t="shared" ref="Q57:Q62" si="62">IF(P57="○",O57,0)</f>
        <v>0</v>
      </c>
      <c r="R57" s="182"/>
      <c r="S57" s="3"/>
      <c r="T57" s="115"/>
      <c r="U57" s="116"/>
      <c r="V57" s="116"/>
      <c r="W57" s="116"/>
      <c r="X57" s="116"/>
      <c r="Y57" s="116"/>
      <c r="Z57" s="116"/>
      <c r="AA57" s="116"/>
      <c r="AB57" s="117">
        <f t="shared" si="8"/>
        <v>0</v>
      </c>
    </row>
    <row r="58" spans="1:28" ht="18" customHeight="1">
      <c r="A58" s="3"/>
      <c r="B58" s="23"/>
      <c r="C58" s="24"/>
      <c r="D58" s="34" t="s">
        <v>90</v>
      </c>
      <c r="E58" s="364"/>
      <c r="F58" s="364"/>
      <c r="G58" s="365"/>
      <c r="H58" s="18"/>
      <c r="I58" s="55" t="str">
        <f t="shared" si="59"/>
        <v/>
      </c>
      <c r="J58" s="20"/>
      <c r="K58" s="19" t="str">
        <f t="shared" si="60"/>
        <v/>
      </c>
      <c r="L58" s="55" t="str">
        <f t="shared" si="61"/>
        <v/>
      </c>
      <c r="M58" s="127">
        <f t="shared" si="57"/>
        <v>0</v>
      </c>
      <c r="N58" s="128"/>
      <c r="O58" s="127">
        <f t="shared" si="58"/>
        <v>0</v>
      </c>
      <c r="P58" s="297"/>
      <c r="Q58" s="294">
        <f t="shared" si="62"/>
        <v>0</v>
      </c>
      <c r="R58" s="182"/>
      <c r="S58" s="3"/>
      <c r="T58" s="115"/>
      <c r="U58" s="116"/>
      <c r="V58" s="116"/>
      <c r="W58" s="116"/>
      <c r="X58" s="116"/>
      <c r="Y58" s="116"/>
      <c r="Z58" s="116"/>
      <c r="AA58" s="116"/>
      <c r="AB58" s="117">
        <f t="shared" si="8"/>
        <v>0</v>
      </c>
    </row>
    <row r="59" spans="1:28" ht="18" customHeight="1">
      <c r="A59" s="3"/>
      <c r="B59" s="23"/>
      <c r="C59" s="24"/>
      <c r="D59" s="34" t="s">
        <v>91</v>
      </c>
      <c r="E59" s="364"/>
      <c r="F59" s="364"/>
      <c r="G59" s="365"/>
      <c r="H59" s="18"/>
      <c r="I59" s="55" t="str">
        <f t="shared" si="59"/>
        <v/>
      </c>
      <c r="J59" s="20"/>
      <c r="K59" s="19" t="str">
        <f t="shared" si="60"/>
        <v/>
      </c>
      <c r="L59" s="55" t="str">
        <f t="shared" si="61"/>
        <v/>
      </c>
      <c r="M59" s="127">
        <f t="shared" si="57"/>
        <v>0</v>
      </c>
      <c r="N59" s="128"/>
      <c r="O59" s="127">
        <f t="shared" si="58"/>
        <v>0</v>
      </c>
      <c r="P59" s="297"/>
      <c r="Q59" s="294">
        <f t="shared" si="62"/>
        <v>0</v>
      </c>
      <c r="R59" s="182"/>
      <c r="S59" s="3"/>
      <c r="T59" s="115"/>
      <c r="U59" s="116"/>
      <c r="V59" s="116"/>
      <c r="W59" s="116"/>
      <c r="X59" s="116"/>
      <c r="Y59" s="116"/>
      <c r="Z59" s="116"/>
      <c r="AA59" s="116"/>
      <c r="AB59" s="117">
        <f t="shared" si="8"/>
        <v>0</v>
      </c>
    </row>
    <row r="60" spans="1:28" ht="18" customHeight="1">
      <c r="A60" s="3"/>
      <c r="B60" s="23"/>
      <c r="C60" s="24"/>
      <c r="D60" s="34" t="s">
        <v>92</v>
      </c>
      <c r="E60" s="364"/>
      <c r="F60" s="364"/>
      <c r="G60" s="365"/>
      <c r="H60" s="18"/>
      <c r="I60" s="55" t="str">
        <f t="shared" si="59"/>
        <v/>
      </c>
      <c r="J60" s="20"/>
      <c r="K60" s="19" t="str">
        <f t="shared" si="60"/>
        <v/>
      </c>
      <c r="L60" s="55" t="str">
        <f t="shared" si="61"/>
        <v/>
      </c>
      <c r="M60" s="127">
        <f t="shared" si="57"/>
        <v>0</v>
      </c>
      <c r="N60" s="128"/>
      <c r="O60" s="127">
        <f t="shared" si="58"/>
        <v>0</v>
      </c>
      <c r="P60" s="297"/>
      <c r="Q60" s="294">
        <f t="shared" si="62"/>
        <v>0</v>
      </c>
      <c r="R60" s="182"/>
      <c r="S60" s="3"/>
      <c r="T60" s="115"/>
      <c r="U60" s="116"/>
      <c r="V60" s="116"/>
      <c r="W60" s="116"/>
      <c r="X60" s="116"/>
      <c r="Y60" s="116"/>
      <c r="Z60" s="116"/>
      <c r="AA60" s="116"/>
      <c r="AB60" s="117">
        <f t="shared" si="8"/>
        <v>0</v>
      </c>
    </row>
    <row r="61" spans="1:28" ht="18" customHeight="1">
      <c r="A61" s="3"/>
      <c r="B61" s="23"/>
      <c r="C61" s="24"/>
      <c r="D61" s="34" t="s">
        <v>93</v>
      </c>
      <c r="E61" s="364"/>
      <c r="F61" s="364"/>
      <c r="G61" s="365"/>
      <c r="H61" s="18"/>
      <c r="I61" s="55" t="str">
        <f t="shared" si="59"/>
        <v/>
      </c>
      <c r="J61" s="20"/>
      <c r="K61" s="19" t="str">
        <f t="shared" si="60"/>
        <v/>
      </c>
      <c r="L61" s="55" t="str">
        <f t="shared" si="61"/>
        <v/>
      </c>
      <c r="M61" s="127">
        <f t="shared" si="57"/>
        <v>0</v>
      </c>
      <c r="N61" s="128"/>
      <c r="O61" s="127">
        <f t="shared" si="58"/>
        <v>0</v>
      </c>
      <c r="P61" s="297"/>
      <c r="Q61" s="294">
        <f t="shared" si="62"/>
        <v>0</v>
      </c>
      <c r="R61" s="182"/>
      <c r="S61" s="3"/>
      <c r="T61" s="115"/>
      <c r="U61" s="116"/>
      <c r="V61" s="116"/>
      <c r="W61" s="116"/>
      <c r="X61" s="116"/>
      <c r="Y61" s="116"/>
      <c r="Z61" s="116"/>
      <c r="AA61" s="116"/>
      <c r="AB61" s="117">
        <f t="shared" si="8"/>
        <v>0</v>
      </c>
    </row>
    <row r="62" spans="1:28" ht="18" customHeight="1">
      <c r="A62" s="3"/>
      <c r="B62" s="23"/>
      <c r="C62" s="24"/>
      <c r="D62" s="37" t="s">
        <v>94</v>
      </c>
      <c r="E62" s="382"/>
      <c r="F62" s="382"/>
      <c r="G62" s="383"/>
      <c r="H62" s="38"/>
      <c r="I62" s="58" t="str">
        <f t="shared" si="59"/>
        <v/>
      </c>
      <c r="J62" s="40"/>
      <c r="K62" s="39" t="str">
        <f t="shared" si="60"/>
        <v/>
      </c>
      <c r="L62" s="58" t="str">
        <f t="shared" si="61"/>
        <v/>
      </c>
      <c r="M62" s="131">
        <f t="shared" si="57"/>
        <v>0</v>
      </c>
      <c r="N62" s="132"/>
      <c r="O62" s="131">
        <f t="shared" si="58"/>
        <v>0</v>
      </c>
      <c r="P62" s="297"/>
      <c r="Q62" s="294">
        <f t="shared" si="62"/>
        <v>0</v>
      </c>
      <c r="R62" s="182"/>
      <c r="S62" s="3"/>
      <c r="T62" s="118"/>
      <c r="U62" s="119"/>
      <c r="V62" s="119"/>
      <c r="W62" s="119"/>
      <c r="X62" s="119"/>
      <c r="Y62" s="119"/>
      <c r="Z62" s="119"/>
      <c r="AA62" s="119"/>
      <c r="AB62" s="286">
        <f t="shared" si="8"/>
        <v>0</v>
      </c>
    </row>
    <row r="63" spans="1:28" ht="18" customHeight="1">
      <c r="A63" s="3"/>
      <c r="B63" s="22"/>
      <c r="C63" s="315" t="s">
        <v>95</v>
      </c>
      <c r="D63" s="316"/>
      <c r="E63" s="316"/>
      <c r="F63" s="319" t="s">
        <v>175</v>
      </c>
      <c r="G63" s="317"/>
      <c r="H63" s="60"/>
      <c r="I63" s="57"/>
      <c r="J63" s="57"/>
      <c r="K63" s="57"/>
      <c r="L63" s="60"/>
      <c r="M63" s="65">
        <f>SUBTOTAL(9,M64:M68)</f>
        <v>0</v>
      </c>
      <c r="N63" s="86"/>
      <c r="O63" s="65">
        <f>ROUNDDOWN(SUBTOTAL(9,O64:O68),0)</f>
        <v>0</v>
      </c>
      <c r="P63" s="293"/>
      <c r="Q63" s="293">
        <f>SUBTOTAL(9,Q64:Q68)</f>
        <v>0</v>
      </c>
      <c r="R63" s="230">
        <f>ROUNDDOWN(Q63/3,0)*IF($B$5="中小企業（補助率2/3）",2,1)</f>
        <v>0</v>
      </c>
      <c r="S63" s="3"/>
      <c r="T63" s="83">
        <f t="shared" ref="T63" si="63">ROUNDDOWN(SUBTOTAL(9,T64:T68),0)</f>
        <v>0</v>
      </c>
      <c r="U63" s="84">
        <f t="shared" ref="U63:AA63" si="64">ROUNDDOWN(SUBTOTAL(9,U64:U68),0)</f>
        <v>0</v>
      </c>
      <c r="V63" s="84">
        <f t="shared" si="64"/>
        <v>0</v>
      </c>
      <c r="W63" s="84">
        <f t="shared" si="64"/>
        <v>0</v>
      </c>
      <c r="X63" s="84">
        <f t="shared" si="64"/>
        <v>0</v>
      </c>
      <c r="Y63" s="84">
        <f t="shared" si="64"/>
        <v>0</v>
      </c>
      <c r="Z63" s="84">
        <f t="shared" si="64"/>
        <v>0</v>
      </c>
      <c r="AA63" s="84">
        <f t="shared" si="64"/>
        <v>0</v>
      </c>
      <c r="AB63" s="85">
        <f t="shared" si="8"/>
        <v>0</v>
      </c>
    </row>
    <row r="64" spans="1:28" ht="18" customHeight="1">
      <c r="A64" s="3"/>
      <c r="B64" s="41"/>
      <c r="C64" s="42"/>
      <c r="D64" s="31" t="s">
        <v>96</v>
      </c>
      <c r="E64" s="32"/>
      <c r="F64" s="32"/>
      <c r="G64" s="36" t="s">
        <v>99</v>
      </c>
      <c r="H64" s="14"/>
      <c r="I64" s="54" t="str">
        <f>IF($E64="","","×")</f>
        <v/>
      </c>
      <c r="J64" s="16"/>
      <c r="K64" s="15"/>
      <c r="L64" s="54" t="str">
        <f>IF($E64="","","＝")</f>
        <v/>
      </c>
      <c r="M64" s="130">
        <f t="shared" ref="M64:M68" si="65">ROUNDDOWN(H64*J64,0)</f>
        <v>0</v>
      </c>
      <c r="N64" s="125"/>
      <c r="O64" s="130">
        <f t="shared" ref="O64:O68" si="66">M64-N64</f>
        <v>0</v>
      </c>
      <c r="P64" s="297" t="s">
        <v>33</v>
      </c>
      <c r="Q64" s="294">
        <f>IF(P64="○",O64,0)</f>
        <v>0</v>
      </c>
      <c r="R64" s="182"/>
      <c r="S64" s="3"/>
      <c r="T64" s="112"/>
      <c r="U64" s="113"/>
      <c r="V64" s="113"/>
      <c r="W64" s="113"/>
      <c r="X64" s="113"/>
      <c r="Y64" s="113"/>
      <c r="Z64" s="113"/>
      <c r="AA64" s="113"/>
      <c r="AB64" s="114">
        <f t="shared" si="8"/>
        <v>0</v>
      </c>
    </row>
    <row r="65" spans="1:28" ht="18" customHeight="1">
      <c r="A65" s="3"/>
      <c r="B65" s="41"/>
      <c r="C65" s="42"/>
      <c r="D65" s="34" t="s">
        <v>98</v>
      </c>
      <c r="E65" s="35"/>
      <c r="F65" s="35"/>
      <c r="G65" s="33" t="s">
        <v>99</v>
      </c>
      <c r="H65" s="18"/>
      <c r="I65" s="55" t="str">
        <f t="shared" ref="I65:I68" si="67">IF($E65="","","×")</f>
        <v/>
      </c>
      <c r="J65" s="20"/>
      <c r="K65" s="19"/>
      <c r="L65" s="55" t="str">
        <f t="shared" ref="L65:L68" si="68">IF($E65="","","＝")</f>
        <v/>
      </c>
      <c r="M65" s="127">
        <f t="shared" si="65"/>
        <v>0</v>
      </c>
      <c r="N65" s="128"/>
      <c r="O65" s="127">
        <f t="shared" si="66"/>
        <v>0</v>
      </c>
      <c r="P65" s="297"/>
      <c r="Q65" s="294">
        <f t="shared" ref="Q65:Q68" si="69">IF(P65="○",O65,0)</f>
        <v>0</v>
      </c>
      <c r="R65" s="182"/>
      <c r="S65" s="3"/>
      <c r="T65" s="115"/>
      <c r="U65" s="116"/>
      <c r="V65" s="116"/>
      <c r="W65" s="116"/>
      <c r="X65" s="116"/>
      <c r="Y65" s="116"/>
      <c r="Z65" s="116"/>
      <c r="AA65" s="116"/>
      <c r="AB65" s="117">
        <f t="shared" si="8"/>
        <v>0</v>
      </c>
    </row>
    <row r="66" spans="1:28" ht="18" customHeight="1">
      <c r="A66" s="3"/>
      <c r="B66" s="41"/>
      <c r="C66" s="42"/>
      <c r="D66" s="34" t="s">
        <v>100</v>
      </c>
      <c r="E66" s="35"/>
      <c r="F66" s="35"/>
      <c r="G66" s="33" t="s">
        <v>99</v>
      </c>
      <c r="H66" s="18"/>
      <c r="I66" s="55" t="str">
        <f t="shared" si="67"/>
        <v/>
      </c>
      <c r="J66" s="20"/>
      <c r="K66" s="19"/>
      <c r="L66" s="55" t="str">
        <f t="shared" si="68"/>
        <v/>
      </c>
      <c r="M66" s="127">
        <f t="shared" si="65"/>
        <v>0</v>
      </c>
      <c r="N66" s="128"/>
      <c r="O66" s="127">
        <f t="shared" si="66"/>
        <v>0</v>
      </c>
      <c r="P66" s="297"/>
      <c r="Q66" s="294">
        <f t="shared" si="69"/>
        <v>0</v>
      </c>
      <c r="R66" s="182"/>
      <c r="S66" s="3"/>
      <c r="T66" s="115"/>
      <c r="U66" s="116"/>
      <c r="V66" s="116"/>
      <c r="W66" s="116"/>
      <c r="X66" s="116"/>
      <c r="Y66" s="116"/>
      <c r="Z66" s="116"/>
      <c r="AA66" s="116"/>
      <c r="AB66" s="117">
        <f t="shared" si="8"/>
        <v>0</v>
      </c>
    </row>
    <row r="67" spans="1:28" ht="18" customHeight="1">
      <c r="A67" s="3"/>
      <c r="B67" s="41"/>
      <c r="C67" s="42"/>
      <c r="D67" s="34" t="s">
        <v>101</v>
      </c>
      <c r="E67" s="35"/>
      <c r="F67" s="35"/>
      <c r="G67" s="33" t="s">
        <v>99</v>
      </c>
      <c r="H67" s="18"/>
      <c r="I67" s="55" t="str">
        <f t="shared" si="67"/>
        <v/>
      </c>
      <c r="J67" s="20"/>
      <c r="K67" s="19"/>
      <c r="L67" s="55" t="str">
        <f t="shared" si="68"/>
        <v/>
      </c>
      <c r="M67" s="127">
        <f t="shared" si="65"/>
        <v>0</v>
      </c>
      <c r="N67" s="128"/>
      <c r="O67" s="127">
        <f t="shared" si="66"/>
        <v>0</v>
      </c>
      <c r="P67" s="297"/>
      <c r="Q67" s="294">
        <f t="shared" si="69"/>
        <v>0</v>
      </c>
      <c r="R67" s="182"/>
      <c r="S67" s="3"/>
      <c r="T67" s="115"/>
      <c r="U67" s="116"/>
      <c r="V67" s="116"/>
      <c r="W67" s="116"/>
      <c r="X67" s="116"/>
      <c r="Y67" s="116"/>
      <c r="Z67" s="116"/>
      <c r="AA67" s="116"/>
      <c r="AB67" s="117">
        <f t="shared" si="8"/>
        <v>0</v>
      </c>
    </row>
    <row r="68" spans="1:28" ht="18" customHeight="1" thickBot="1">
      <c r="A68" s="3"/>
      <c r="B68" s="41"/>
      <c r="C68" s="42"/>
      <c r="D68" s="34" t="s">
        <v>102</v>
      </c>
      <c r="E68" s="35"/>
      <c r="F68" s="35"/>
      <c r="G68" s="33" t="s">
        <v>99</v>
      </c>
      <c r="H68" s="18"/>
      <c r="I68" s="55" t="str">
        <f t="shared" si="67"/>
        <v/>
      </c>
      <c r="J68" s="20"/>
      <c r="K68" s="19"/>
      <c r="L68" s="55" t="str">
        <f t="shared" si="68"/>
        <v/>
      </c>
      <c r="M68" s="127">
        <f t="shared" si="65"/>
        <v>0</v>
      </c>
      <c r="N68" s="128"/>
      <c r="O68" s="127">
        <f t="shared" si="66"/>
        <v>0</v>
      </c>
      <c r="P68" s="297"/>
      <c r="Q68" s="294">
        <f t="shared" si="69"/>
        <v>0</v>
      </c>
      <c r="R68" s="182"/>
      <c r="S68" s="3"/>
      <c r="T68" s="115"/>
      <c r="U68" s="116"/>
      <c r="V68" s="116"/>
      <c r="W68" s="116"/>
      <c r="X68" s="116"/>
      <c r="Y68" s="116"/>
      <c r="Z68" s="116"/>
      <c r="AA68" s="116"/>
      <c r="AB68" s="287">
        <f t="shared" si="8"/>
        <v>0</v>
      </c>
    </row>
    <row r="69" spans="1:28" ht="18" customHeight="1">
      <c r="A69" s="3"/>
      <c r="B69" s="379" t="s">
        <v>103</v>
      </c>
      <c r="C69" s="380"/>
      <c r="D69" s="380"/>
      <c r="E69" s="380"/>
      <c r="F69" s="380"/>
      <c r="G69" s="381"/>
      <c r="H69" s="87"/>
      <c r="I69" s="59"/>
      <c r="J69" s="59"/>
      <c r="K69" s="59"/>
      <c r="L69" s="59"/>
      <c r="M69" s="66">
        <f>SUBTOTAL(9,M70:M81)</f>
        <v>0</v>
      </c>
      <c r="N69" s="88"/>
      <c r="O69" s="66">
        <f t="shared" ref="O69" si="70">SUBTOTAL(9,O70:O81)</f>
        <v>0</v>
      </c>
      <c r="P69" s="219"/>
      <c r="Q69" s="219">
        <f>SUBTOTAL(9,Q70:Q81)</f>
        <v>0</v>
      </c>
      <c r="R69" s="218">
        <f>SUBTOTAL(9,R70:R81)</f>
        <v>0</v>
      </c>
      <c r="S69" s="3"/>
      <c r="T69" s="89">
        <f t="shared" ref="T69:U69" si="71">SUBTOTAL(9,T70:T81)</f>
        <v>0</v>
      </c>
      <c r="U69" s="90">
        <f t="shared" si="71"/>
        <v>0</v>
      </c>
      <c r="V69" s="90">
        <f t="shared" ref="V69" si="72">SUBTOTAL(9,V70:V81)</f>
        <v>0</v>
      </c>
      <c r="W69" s="90">
        <f t="shared" ref="W69" si="73">SUBTOTAL(9,W70:W81)</f>
        <v>0</v>
      </c>
      <c r="X69" s="90">
        <f t="shared" ref="X69" si="74">SUBTOTAL(9,X70:X81)</f>
        <v>0</v>
      </c>
      <c r="Y69" s="90">
        <f t="shared" ref="Y69" si="75">SUBTOTAL(9,Y70:Y81)</f>
        <v>0</v>
      </c>
      <c r="Z69" s="90">
        <f t="shared" ref="Z69" si="76">SUBTOTAL(9,Z70:Z81)</f>
        <v>0</v>
      </c>
      <c r="AA69" s="90">
        <f t="shared" ref="AA69" si="77">SUBTOTAL(9,AA70:AA81)</f>
        <v>0</v>
      </c>
      <c r="AB69" s="91">
        <f t="shared" si="8"/>
        <v>0</v>
      </c>
    </row>
    <row r="70" spans="1:28" ht="18" customHeight="1">
      <c r="A70" s="3"/>
      <c r="B70" s="133"/>
      <c r="C70" s="376" t="s">
        <v>169</v>
      </c>
      <c r="D70" s="377"/>
      <c r="E70" s="377"/>
      <c r="F70" s="377"/>
      <c r="G70" s="378"/>
      <c r="H70" s="135"/>
      <c r="I70" s="136"/>
      <c r="J70" s="136"/>
      <c r="K70" s="136"/>
      <c r="L70" s="136"/>
      <c r="M70" s="137">
        <f>SUBTOTAL(9,M71:M75)</f>
        <v>0</v>
      </c>
      <c r="N70" s="138"/>
      <c r="O70" s="137">
        <f>ROUNDDOWN(SUBTOTAL(9,O71:O75),0)</f>
        <v>0</v>
      </c>
      <c r="P70" s="298"/>
      <c r="Q70" s="295">
        <f>SUBTOTAL(9,Q71:Q75)</f>
        <v>0</v>
      </c>
      <c r="R70" s="196">
        <f>ROUNDDOWN(Q70/3,0)*IF($B$5="中小企業（補助率2/3）",2,1)</f>
        <v>0</v>
      </c>
      <c r="S70" s="3"/>
      <c r="T70" s="140">
        <f t="shared" ref="T70" si="78">ROUNDDOWN(SUBTOTAL(9,T71:T75),0)</f>
        <v>0</v>
      </c>
      <c r="U70" s="141">
        <f t="shared" ref="U70:AA70" si="79">ROUNDDOWN(SUBTOTAL(9,U71:U75),0)</f>
        <v>0</v>
      </c>
      <c r="V70" s="141">
        <f t="shared" si="79"/>
        <v>0</v>
      </c>
      <c r="W70" s="141">
        <f t="shared" si="79"/>
        <v>0</v>
      </c>
      <c r="X70" s="141">
        <f t="shared" si="79"/>
        <v>0</v>
      </c>
      <c r="Y70" s="141">
        <f t="shared" si="79"/>
        <v>0</v>
      </c>
      <c r="Z70" s="141">
        <f t="shared" si="79"/>
        <v>0</v>
      </c>
      <c r="AA70" s="141">
        <f t="shared" si="79"/>
        <v>0</v>
      </c>
      <c r="AB70" s="142">
        <f t="shared" si="8"/>
        <v>0</v>
      </c>
    </row>
    <row r="71" spans="1:28" ht="18" customHeight="1">
      <c r="A71" s="3"/>
      <c r="B71" s="134"/>
      <c r="C71" s="147"/>
      <c r="D71" s="25" t="s">
        <v>105</v>
      </c>
      <c r="E71" s="26"/>
      <c r="F71" s="26"/>
      <c r="G71" s="27" t="s">
        <v>99</v>
      </c>
      <c r="H71" s="14"/>
      <c r="I71" s="54" t="str">
        <f>IF($E71="","","×")</f>
        <v/>
      </c>
      <c r="J71" s="15"/>
      <c r="K71" s="15"/>
      <c r="L71" s="54" t="str">
        <f>IF($E71="","","＝")</f>
        <v/>
      </c>
      <c r="M71" s="130">
        <f t="shared" ref="M71:M75" si="80">ROUNDDOWN(H71*J71,0)</f>
        <v>0</v>
      </c>
      <c r="N71" s="125"/>
      <c r="O71" s="130">
        <f t="shared" ref="O71:O75" si="81">M71-N71</f>
        <v>0</v>
      </c>
      <c r="P71" s="297"/>
      <c r="Q71" s="296">
        <f>IF(P71="○",O71,0)</f>
        <v>0</v>
      </c>
      <c r="R71" s="206"/>
      <c r="S71" s="3"/>
      <c r="T71" s="112"/>
      <c r="U71" s="113"/>
      <c r="V71" s="113"/>
      <c r="W71" s="113"/>
      <c r="X71" s="113"/>
      <c r="Y71" s="113"/>
      <c r="Z71" s="113"/>
      <c r="AA71" s="113"/>
      <c r="AB71" s="114">
        <f t="shared" si="8"/>
        <v>0</v>
      </c>
    </row>
    <row r="72" spans="1:28" ht="18" customHeight="1">
      <c r="A72" s="3"/>
      <c r="B72" s="134"/>
      <c r="C72" s="147"/>
      <c r="D72" s="28" t="s">
        <v>108</v>
      </c>
      <c r="E72" s="29"/>
      <c r="F72" s="29"/>
      <c r="G72" s="30" t="s">
        <v>99</v>
      </c>
      <c r="H72" s="18"/>
      <c r="I72" s="55" t="str">
        <f t="shared" ref="I72:I75" si="82">IF($E72="","","×")</f>
        <v/>
      </c>
      <c r="J72" s="19"/>
      <c r="K72" s="19"/>
      <c r="L72" s="55" t="str">
        <f t="shared" ref="L72:L75" si="83">IF($E72="","","＝")</f>
        <v/>
      </c>
      <c r="M72" s="127">
        <f t="shared" si="80"/>
        <v>0</v>
      </c>
      <c r="N72" s="128"/>
      <c r="O72" s="127">
        <f t="shared" si="81"/>
        <v>0</v>
      </c>
      <c r="P72" s="297"/>
      <c r="Q72" s="296">
        <f t="shared" ref="Q72:Q75" si="84">IF(P72="○",O72,0)</f>
        <v>0</v>
      </c>
      <c r="R72" s="182"/>
      <c r="S72" s="3"/>
      <c r="T72" s="115"/>
      <c r="U72" s="116"/>
      <c r="V72" s="116"/>
      <c r="W72" s="116"/>
      <c r="X72" s="116"/>
      <c r="Y72" s="116"/>
      <c r="Z72" s="116"/>
      <c r="AA72" s="116"/>
      <c r="AB72" s="117">
        <f t="shared" si="8"/>
        <v>0</v>
      </c>
    </row>
    <row r="73" spans="1:28" ht="18" customHeight="1">
      <c r="A73" s="3"/>
      <c r="B73" s="134"/>
      <c r="C73" s="147"/>
      <c r="D73" s="28" t="s">
        <v>111</v>
      </c>
      <c r="E73" s="29"/>
      <c r="F73" s="29"/>
      <c r="G73" s="30" t="s">
        <v>99</v>
      </c>
      <c r="H73" s="18"/>
      <c r="I73" s="55" t="str">
        <f t="shared" si="82"/>
        <v/>
      </c>
      <c r="J73" s="19"/>
      <c r="K73" s="19"/>
      <c r="L73" s="55" t="str">
        <f t="shared" si="83"/>
        <v/>
      </c>
      <c r="M73" s="127">
        <f t="shared" si="80"/>
        <v>0</v>
      </c>
      <c r="N73" s="128"/>
      <c r="O73" s="127">
        <f t="shared" si="81"/>
        <v>0</v>
      </c>
      <c r="P73" s="297"/>
      <c r="Q73" s="296">
        <f t="shared" si="84"/>
        <v>0</v>
      </c>
      <c r="R73" s="182"/>
      <c r="S73" s="3"/>
      <c r="T73" s="115"/>
      <c r="U73" s="116"/>
      <c r="V73" s="116"/>
      <c r="W73" s="116"/>
      <c r="X73" s="116"/>
      <c r="Y73" s="116"/>
      <c r="Z73" s="116"/>
      <c r="AA73" s="116"/>
      <c r="AB73" s="117">
        <f t="shared" si="8"/>
        <v>0</v>
      </c>
    </row>
    <row r="74" spans="1:28" ht="18" customHeight="1">
      <c r="A74" s="3"/>
      <c r="B74" s="134"/>
      <c r="C74" s="147"/>
      <c r="D74" s="28" t="s">
        <v>112</v>
      </c>
      <c r="E74" s="29"/>
      <c r="F74" s="29"/>
      <c r="G74" s="30" t="s">
        <v>99</v>
      </c>
      <c r="H74" s="18"/>
      <c r="I74" s="55" t="str">
        <f t="shared" si="82"/>
        <v/>
      </c>
      <c r="J74" s="19"/>
      <c r="K74" s="19"/>
      <c r="L74" s="55" t="str">
        <f t="shared" si="83"/>
        <v/>
      </c>
      <c r="M74" s="127">
        <f t="shared" si="80"/>
        <v>0</v>
      </c>
      <c r="N74" s="128"/>
      <c r="O74" s="127">
        <f t="shared" si="81"/>
        <v>0</v>
      </c>
      <c r="P74" s="297"/>
      <c r="Q74" s="296">
        <f t="shared" si="84"/>
        <v>0</v>
      </c>
      <c r="R74" s="182"/>
      <c r="S74" s="3"/>
      <c r="T74" s="115"/>
      <c r="U74" s="116"/>
      <c r="V74" s="116"/>
      <c r="W74" s="116"/>
      <c r="X74" s="116"/>
      <c r="Y74" s="116"/>
      <c r="Z74" s="116"/>
      <c r="AA74" s="116"/>
      <c r="AB74" s="117">
        <f t="shared" si="8"/>
        <v>0</v>
      </c>
    </row>
    <row r="75" spans="1:28" ht="18" customHeight="1">
      <c r="A75" s="3"/>
      <c r="B75" s="134"/>
      <c r="C75" s="147"/>
      <c r="D75" s="28" t="s">
        <v>113</v>
      </c>
      <c r="E75" s="29"/>
      <c r="F75" s="29"/>
      <c r="G75" s="30" t="s">
        <v>99</v>
      </c>
      <c r="H75" s="18"/>
      <c r="I75" s="55" t="str">
        <f t="shared" si="82"/>
        <v/>
      </c>
      <c r="J75" s="19"/>
      <c r="K75" s="19"/>
      <c r="L75" s="55" t="str">
        <f t="shared" si="83"/>
        <v/>
      </c>
      <c r="M75" s="127">
        <f t="shared" si="80"/>
        <v>0</v>
      </c>
      <c r="N75" s="128"/>
      <c r="O75" s="127">
        <f t="shared" si="81"/>
        <v>0</v>
      </c>
      <c r="P75" s="297"/>
      <c r="Q75" s="296">
        <f t="shared" si="84"/>
        <v>0</v>
      </c>
      <c r="R75" s="182"/>
      <c r="S75" s="3"/>
      <c r="T75" s="115"/>
      <c r="U75" s="116"/>
      <c r="V75" s="116"/>
      <c r="W75" s="116"/>
      <c r="X75" s="116"/>
      <c r="Y75" s="116"/>
      <c r="Z75" s="116"/>
      <c r="AA75" s="116"/>
      <c r="AB75" s="286">
        <f t="shared" si="8"/>
        <v>0</v>
      </c>
    </row>
    <row r="76" spans="1:28" ht="18" customHeight="1">
      <c r="A76" s="3"/>
      <c r="B76" s="133"/>
      <c r="C76" s="376" t="s">
        <v>170</v>
      </c>
      <c r="D76" s="377"/>
      <c r="E76" s="377"/>
      <c r="F76" s="377"/>
      <c r="G76" s="378"/>
      <c r="H76" s="135"/>
      <c r="I76" s="136"/>
      <c r="J76" s="136"/>
      <c r="K76" s="136"/>
      <c r="L76" s="135"/>
      <c r="M76" s="139">
        <f>SUBTOTAL(9,M77:M81)</f>
        <v>0</v>
      </c>
      <c r="N76" s="146"/>
      <c r="O76" s="139">
        <f>ROUNDDOWN(SUBTOTAL(9,O77:O81),0)</f>
        <v>0</v>
      </c>
      <c r="P76" s="295"/>
      <c r="Q76" s="295">
        <f>SUBTOTAL(9,Q77:Q81)</f>
        <v>0</v>
      </c>
      <c r="R76" s="196">
        <f>ROUNDDOWN(Q76/3,0)*IF($B$5="中小企業（補助率2/3）",2,1)</f>
        <v>0</v>
      </c>
      <c r="S76" s="3"/>
      <c r="T76" s="143">
        <f>ROUNDDOWN(SUBTOTAL(9,T77:T81),0)</f>
        <v>0</v>
      </c>
      <c r="U76" s="144">
        <f>ROUNDDOWN(SUBTOTAL(9,U77:U81),0)</f>
        <v>0</v>
      </c>
      <c r="V76" s="144">
        <f t="shared" ref="V76:AA76" si="85">ROUNDDOWN(SUBTOTAL(9,V77:V81),0)</f>
        <v>0</v>
      </c>
      <c r="W76" s="144">
        <f t="shared" si="85"/>
        <v>0</v>
      </c>
      <c r="X76" s="144">
        <f t="shared" si="85"/>
        <v>0</v>
      </c>
      <c r="Y76" s="144">
        <f t="shared" si="85"/>
        <v>0</v>
      </c>
      <c r="Z76" s="144">
        <f t="shared" si="85"/>
        <v>0</v>
      </c>
      <c r="AA76" s="144">
        <f t="shared" si="85"/>
        <v>0</v>
      </c>
      <c r="AB76" s="145">
        <f t="shared" ref="AB76:AB82" si="86">IF(Q76=SUM(T76:AA76),SUM(T76:AA76),"合計額相違")</f>
        <v>0</v>
      </c>
    </row>
    <row r="77" spans="1:28" ht="18" customHeight="1">
      <c r="A77" s="3"/>
      <c r="B77" s="134"/>
      <c r="C77" s="147"/>
      <c r="D77" s="31" t="s">
        <v>115</v>
      </c>
      <c r="E77" s="32"/>
      <c r="F77" s="314"/>
      <c r="G77" s="33" t="s">
        <v>99</v>
      </c>
      <c r="H77" s="14"/>
      <c r="I77" s="54" t="str">
        <f>IF($E77="","","×")</f>
        <v/>
      </c>
      <c r="J77" s="15"/>
      <c r="K77" s="15"/>
      <c r="L77" s="54" t="str">
        <f>IF($E77="","","＝")</f>
        <v/>
      </c>
      <c r="M77" s="130"/>
      <c r="N77" s="125"/>
      <c r="O77" s="130">
        <f t="shared" ref="O77:O78" si="87">M77-N77</f>
        <v>0</v>
      </c>
      <c r="P77" s="297" t="s">
        <v>33</v>
      </c>
      <c r="Q77" s="296">
        <f>IF(P77="○",O77,0)</f>
        <v>0</v>
      </c>
      <c r="R77" s="182"/>
      <c r="S77" s="3"/>
      <c r="T77" s="112"/>
      <c r="U77" s="113"/>
      <c r="V77" s="113"/>
      <c r="W77" s="113"/>
      <c r="X77" s="113"/>
      <c r="Y77" s="113"/>
      <c r="Z77" s="113"/>
      <c r="AA77" s="113"/>
      <c r="AB77" s="114">
        <f t="shared" si="86"/>
        <v>0</v>
      </c>
    </row>
    <row r="78" spans="1:28" ht="18" customHeight="1">
      <c r="A78" s="3"/>
      <c r="B78" s="134"/>
      <c r="C78" s="148"/>
      <c r="D78" s="34" t="s">
        <v>116</v>
      </c>
      <c r="E78" s="35"/>
      <c r="F78" s="35"/>
      <c r="G78" s="33" t="s">
        <v>99</v>
      </c>
      <c r="H78" s="18"/>
      <c r="I78" s="55" t="str">
        <f t="shared" ref="I78" si="88">IF($E78="","","×")</f>
        <v/>
      </c>
      <c r="J78" s="19"/>
      <c r="K78" s="19"/>
      <c r="L78" s="55" t="str">
        <f t="shared" ref="L78" si="89">IF($E78="","","＝")</f>
        <v/>
      </c>
      <c r="M78" s="127">
        <f t="shared" ref="M78" si="90">ROUNDDOWN(H78*J78,0)</f>
        <v>0</v>
      </c>
      <c r="N78" s="128"/>
      <c r="O78" s="127">
        <f t="shared" si="87"/>
        <v>0</v>
      </c>
      <c r="P78" s="297"/>
      <c r="Q78" s="296">
        <f t="shared" ref="Q78:Q81" si="91">IF(P78="○",O78,0)</f>
        <v>0</v>
      </c>
      <c r="R78" s="182"/>
      <c r="S78" s="3"/>
      <c r="T78" s="115"/>
      <c r="U78" s="116"/>
      <c r="V78" s="116"/>
      <c r="W78" s="116"/>
      <c r="X78" s="116"/>
      <c r="Y78" s="116"/>
      <c r="Z78" s="116"/>
      <c r="AA78" s="116"/>
      <c r="AB78" s="117">
        <f t="shared" si="86"/>
        <v>0</v>
      </c>
    </row>
    <row r="79" spans="1:28" ht="18" customHeight="1">
      <c r="A79" s="3"/>
      <c r="B79" s="43"/>
      <c r="C79" s="149"/>
      <c r="D79" s="34" t="s">
        <v>117</v>
      </c>
      <c r="E79" s="35"/>
      <c r="F79" s="35"/>
      <c r="G79" s="33" t="s">
        <v>99</v>
      </c>
      <c r="H79" s="18"/>
      <c r="I79" s="55" t="str">
        <f t="shared" ref="I79:I81" si="92">IF($E79="","","×")</f>
        <v/>
      </c>
      <c r="J79" s="20"/>
      <c r="K79" s="19"/>
      <c r="L79" s="55" t="str">
        <f t="shared" ref="L79:L81" si="93">IF($E79="","","＝")</f>
        <v/>
      </c>
      <c r="M79" s="127">
        <f t="shared" ref="M79" si="94">ROUNDDOWN(H79*J79,0)</f>
        <v>0</v>
      </c>
      <c r="N79" s="128"/>
      <c r="O79" s="127">
        <f t="shared" ref="O79" si="95">M79-N79</f>
        <v>0</v>
      </c>
      <c r="P79" s="297"/>
      <c r="Q79" s="296">
        <f t="shared" si="91"/>
        <v>0</v>
      </c>
      <c r="R79" s="169"/>
      <c r="S79" s="3"/>
      <c r="T79" s="115"/>
      <c r="U79" s="116"/>
      <c r="V79" s="116"/>
      <c r="W79" s="116"/>
      <c r="X79" s="116"/>
      <c r="Y79" s="116"/>
      <c r="Z79" s="116"/>
      <c r="AA79" s="116"/>
      <c r="AB79" s="117">
        <f t="shared" si="86"/>
        <v>0</v>
      </c>
    </row>
    <row r="80" spans="1:28" ht="18" customHeight="1">
      <c r="A80" s="3"/>
      <c r="B80" s="43"/>
      <c r="C80" s="149"/>
      <c r="D80" s="34" t="s">
        <v>118</v>
      </c>
      <c r="E80" s="35"/>
      <c r="F80" s="35"/>
      <c r="G80" s="33" t="s">
        <v>99</v>
      </c>
      <c r="H80" s="18"/>
      <c r="I80" s="55" t="str">
        <f t="shared" si="92"/>
        <v/>
      </c>
      <c r="J80" s="20"/>
      <c r="K80" s="19"/>
      <c r="L80" s="55" t="str">
        <f t="shared" si="93"/>
        <v/>
      </c>
      <c r="M80" s="127">
        <f t="shared" ref="M80:M81" si="96">ROUNDDOWN(H80*J80,0)</f>
        <v>0</v>
      </c>
      <c r="N80" s="128"/>
      <c r="O80" s="127">
        <f t="shared" ref="O80:O81" si="97">M80-N80</f>
        <v>0</v>
      </c>
      <c r="P80" s="297"/>
      <c r="Q80" s="296">
        <f t="shared" si="91"/>
        <v>0</v>
      </c>
      <c r="R80" s="169"/>
      <c r="S80" s="3"/>
      <c r="T80" s="115"/>
      <c r="U80" s="116"/>
      <c r="V80" s="116"/>
      <c r="W80" s="116"/>
      <c r="X80" s="116"/>
      <c r="Y80" s="116"/>
      <c r="Z80" s="116"/>
      <c r="AA80" s="116"/>
      <c r="AB80" s="117">
        <f t="shared" si="86"/>
        <v>0</v>
      </c>
    </row>
    <row r="81" spans="1:29" ht="18" customHeight="1" thickBot="1">
      <c r="A81" s="3"/>
      <c r="B81" s="43"/>
      <c r="C81" s="150"/>
      <c r="D81" s="34" t="s">
        <v>119</v>
      </c>
      <c r="E81" s="35"/>
      <c r="F81" s="35"/>
      <c r="G81" s="33" t="s">
        <v>99</v>
      </c>
      <c r="H81" s="18"/>
      <c r="I81" s="55" t="str">
        <f t="shared" si="92"/>
        <v/>
      </c>
      <c r="J81" s="20"/>
      <c r="K81" s="19"/>
      <c r="L81" s="55" t="str">
        <f t="shared" si="93"/>
        <v/>
      </c>
      <c r="M81" s="127">
        <f t="shared" si="96"/>
        <v>0</v>
      </c>
      <c r="N81" s="128"/>
      <c r="O81" s="127">
        <f t="shared" si="97"/>
        <v>0</v>
      </c>
      <c r="P81" s="297"/>
      <c r="Q81" s="296">
        <f t="shared" si="91"/>
        <v>0</v>
      </c>
      <c r="R81" s="169"/>
      <c r="S81" s="3"/>
      <c r="T81" s="115"/>
      <c r="U81" s="116"/>
      <c r="V81" s="116"/>
      <c r="W81" s="116"/>
      <c r="X81" s="116"/>
      <c r="Y81" s="116"/>
      <c r="Z81" s="116"/>
      <c r="AA81" s="116"/>
      <c r="AB81" s="288">
        <f t="shared" si="86"/>
        <v>0</v>
      </c>
    </row>
    <row r="82" spans="1:29" ht="18" customHeight="1" thickTop="1" thickBot="1">
      <c r="A82" s="3"/>
      <c r="B82" s="369" t="s">
        <v>120</v>
      </c>
      <c r="C82" s="370"/>
      <c r="D82" s="370"/>
      <c r="E82" s="370"/>
      <c r="F82" s="370"/>
      <c r="G82" s="370"/>
      <c r="H82" s="92"/>
      <c r="I82" s="92"/>
      <c r="J82" s="92"/>
      <c r="K82" s="92"/>
      <c r="L82" s="92"/>
      <c r="M82" s="67">
        <f>SUBTOTAL(9,M10:M81)</f>
        <v>0</v>
      </c>
      <c r="N82" s="67"/>
      <c r="O82" s="67">
        <f>SUBTOTAL(9,O10:O81)</f>
        <v>0</v>
      </c>
      <c r="P82" s="299"/>
      <c r="Q82" s="167">
        <f>SUBTOTAL(9,Q10:Q81)</f>
        <v>0</v>
      </c>
      <c r="R82" s="166">
        <f>SUBTOTAL(9,R10:R81)</f>
        <v>0</v>
      </c>
      <c r="S82" s="3"/>
      <c r="T82" s="300">
        <f t="shared" ref="T82:AA82" si="98">SUBTOTAL(9,T10:T81)</f>
        <v>0</v>
      </c>
      <c r="U82" s="167">
        <f t="shared" si="98"/>
        <v>0</v>
      </c>
      <c r="V82" s="167">
        <f t="shared" si="98"/>
        <v>0</v>
      </c>
      <c r="W82" s="167">
        <f t="shared" si="98"/>
        <v>0</v>
      </c>
      <c r="X82" s="167">
        <f t="shared" si="98"/>
        <v>0</v>
      </c>
      <c r="Y82" s="167">
        <f t="shared" si="98"/>
        <v>0</v>
      </c>
      <c r="Z82" s="167">
        <f t="shared" si="98"/>
        <v>0</v>
      </c>
      <c r="AA82" s="167">
        <f t="shared" si="98"/>
        <v>0</v>
      </c>
      <c r="AB82" s="166">
        <f t="shared" si="86"/>
        <v>0</v>
      </c>
    </row>
    <row r="83" spans="1:29" ht="26.4">
      <c r="A83" s="3"/>
      <c r="B83" s="3"/>
      <c r="C83" s="3"/>
      <c r="D83" s="3"/>
      <c r="E83" s="3"/>
      <c r="F83" s="3"/>
      <c r="G83" s="3"/>
      <c r="H83" s="3"/>
      <c r="I83" s="3"/>
      <c r="J83" s="3"/>
      <c r="K83" s="3"/>
      <c r="L83" s="3"/>
      <c r="M83" s="3"/>
      <c r="N83" s="3"/>
      <c r="O83" s="3"/>
      <c r="P83" s="289"/>
      <c r="Q83" s="290"/>
      <c r="R83" s="291" t="str">
        <f>IF(R82&gt;10000000,"補助金額が1,000万円を超えています","")</f>
        <v/>
      </c>
      <c r="S83" s="3"/>
      <c r="T83" s="3"/>
      <c r="U83" s="3"/>
      <c r="V83" s="3"/>
      <c r="W83" s="3"/>
      <c r="X83" s="3"/>
      <c r="Y83" s="3"/>
      <c r="Z83" s="3"/>
      <c r="AA83" s="3"/>
      <c r="AB83" s="3"/>
    </row>
    <row r="84" spans="1:29">
      <c r="A84" s="3"/>
      <c r="B84" s="45"/>
      <c r="C84" s="45"/>
      <c r="D84" s="45"/>
      <c r="E84" s="45"/>
      <c r="F84" s="45"/>
      <c r="G84" s="45"/>
      <c r="H84" s="45"/>
      <c r="I84" s="3"/>
      <c r="J84" s="3"/>
      <c r="K84" s="3"/>
      <c r="L84" s="3"/>
      <c r="M84" s="3"/>
      <c r="N84" s="3"/>
      <c r="O84" s="3"/>
      <c r="P84" s="161"/>
      <c r="Q84" s="162"/>
      <c r="R84" s="161"/>
      <c r="S84" s="3"/>
      <c r="T84" s="3"/>
      <c r="U84" s="3"/>
      <c r="V84" s="3"/>
      <c r="W84" s="3"/>
      <c r="X84" s="3"/>
      <c r="Y84" s="3"/>
      <c r="Z84" s="3"/>
      <c r="AA84" s="3"/>
      <c r="AB84" s="3"/>
    </row>
    <row r="85" spans="1:29" ht="28.8">
      <c r="A85" s="3"/>
      <c r="B85" s="46" t="s">
        <v>121</v>
      </c>
      <c r="C85" s="45"/>
      <c r="D85" s="45"/>
      <c r="E85" s="45"/>
      <c r="F85" s="45"/>
      <c r="G85" s="45"/>
      <c r="H85" s="45"/>
      <c r="I85" s="3"/>
      <c r="J85" s="3"/>
      <c r="K85" s="3"/>
      <c r="L85" s="3"/>
      <c r="M85" s="3"/>
      <c r="N85" s="3"/>
      <c r="O85" s="3"/>
      <c r="P85" s="161"/>
      <c r="Q85" s="162"/>
      <c r="R85" s="161"/>
      <c r="S85" s="3"/>
      <c r="T85" s="3"/>
      <c r="U85" s="3"/>
      <c r="V85" s="3"/>
      <c r="W85" s="3"/>
      <c r="X85" s="3"/>
      <c r="Y85" s="3"/>
      <c r="Z85" s="3"/>
      <c r="AA85" s="3"/>
      <c r="AB85" s="3"/>
    </row>
    <row r="86" spans="1:29">
      <c r="A86" s="3"/>
      <c r="B86" s="47" t="s">
        <v>122</v>
      </c>
      <c r="C86" s="45"/>
      <c r="D86" s="45"/>
      <c r="E86" s="45"/>
      <c r="F86" s="45"/>
      <c r="G86" s="45"/>
      <c r="H86" s="45"/>
      <c r="I86" s="3"/>
      <c r="J86" s="3"/>
      <c r="K86" s="3"/>
      <c r="L86" s="3"/>
      <c r="M86" s="3"/>
      <c r="N86" s="3"/>
      <c r="O86" s="3"/>
      <c r="P86" s="161"/>
      <c r="Q86" s="162"/>
      <c r="R86" s="161"/>
      <c r="S86" s="3"/>
      <c r="T86" s="3"/>
      <c r="U86" s="3"/>
      <c r="V86" s="3"/>
      <c r="W86" s="3"/>
      <c r="X86" s="3"/>
      <c r="Y86" s="3"/>
      <c r="Z86" s="3"/>
      <c r="AA86" s="3"/>
      <c r="AB86" s="3"/>
    </row>
    <row r="87" spans="1:29">
      <c r="A87" s="3"/>
      <c r="B87" s="157" t="s">
        <v>181</v>
      </c>
      <c r="C87" s="45"/>
      <c r="D87" s="45"/>
      <c r="E87" s="45"/>
      <c r="F87" s="45"/>
      <c r="G87" s="45"/>
      <c r="H87" s="45"/>
      <c r="I87" s="3"/>
      <c r="J87" s="3"/>
      <c r="K87" s="3"/>
      <c r="L87" s="3"/>
      <c r="M87" s="3"/>
      <c r="N87" s="3"/>
      <c r="O87" s="3"/>
      <c r="P87" s="161"/>
      <c r="Q87" s="162"/>
      <c r="R87" s="161"/>
      <c r="S87" s="3"/>
      <c r="T87" s="3"/>
      <c r="U87" s="3"/>
      <c r="V87" s="3"/>
      <c r="W87" s="3"/>
      <c r="X87" s="3"/>
      <c r="Y87" s="3"/>
      <c r="Z87" s="3"/>
      <c r="AA87" s="3"/>
      <c r="AB87" s="3"/>
    </row>
    <row r="88" spans="1:29">
      <c r="A88" s="3"/>
      <c r="B88" s="45"/>
      <c r="C88" s="45"/>
      <c r="D88" s="45"/>
      <c r="E88" s="45"/>
      <c r="F88" s="45"/>
      <c r="G88" s="45"/>
      <c r="H88" s="45"/>
      <c r="I88" s="3"/>
      <c r="J88" s="3"/>
      <c r="K88" s="3"/>
      <c r="L88" s="3"/>
      <c r="M88" s="3"/>
      <c r="N88" s="3"/>
      <c r="O88" s="3"/>
      <c r="P88" s="161"/>
      <c r="Q88" s="162"/>
      <c r="R88" s="161"/>
      <c r="S88" s="3"/>
      <c r="T88" s="3"/>
      <c r="U88" s="3"/>
      <c r="V88" s="3"/>
      <c r="W88" s="3"/>
      <c r="X88" s="3"/>
      <c r="Y88" s="3"/>
      <c r="Z88" s="3"/>
      <c r="AA88" s="3"/>
      <c r="AB88" s="3"/>
    </row>
    <row r="89" spans="1:29" ht="28.8">
      <c r="A89" s="3"/>
      <c r="B89" s="44" t="s">
        <v>123</v>
      </c>
      <c r="C89" s="48"/>
      <c r="D89" s="48"/>
      <c r="E89" s="48"/>
      <c r="F89" s="48"/>
      <c r="G89" s="48"/>
      <c r="H89" s="49"/>
      <c r="I89" s="50"/>
      <c r="J89" s="50"/>
      <c r="K89" s="50"/>
      <c r="L89" s="50"/>
      <c r="M89" s="50"/>
      <c r="N89" s="50"/>
      <c r="O89" s="50"/>
      <c r="P89" s="50"/>
      <c r="Q89" s="50"/>
      <c r="R89" s="50"/>
      <c r="S89" s="50"/>
      <c r="T89" s="50"/>
      <c r="U89" s="50"/>
      <c r="V89" s="50"/>
      <c r="W89" s="50"/>
      <c r="X89" s="50"/>
      <c r="Y89" s="50"/>
      <c r="Z89" s="51"/>
      <c r="AA89" s="50"/>
      <c r="AB89" s="50"/>
      <c r="AC89" s="2"/>
    </row>
    <row r="90" spans="1:29" ht="130.19999999999999" customHeight="1">
      <c r="A90" s="3"/>
      <c r="B90" s="338" t="s">
        <v>182</v>
      </c>
      <c r="C90" s="338"/>
      <c r="D90" s="338"/>
      <c r="E90" s="338"/>
      <c r="F90" s="338"/>
      <c r="G90" s="338"/>
      <c r="H90" s="338"/>
      <c r="I90" s="338"/>
      <c r="J90" s="338"/>
      <c r="K90" s="338"/>
      <c r="L90" s="338"/>
      <c r="M90" s="338"/>
      <c r="N90" s="338"/>
      <c r="O90" s="338"/>
      <c r="P90" s="338"/>
      <c r="Q90" s="338"/>
      <c r="R90" s="338"/>
      <c r="S90" s="52"/>
      <c r="T90" s="52"/>
      <c r="U90" s="52"/>
      <c r="V90" s="52"/>
      <c r="W90" s="52"/>
      <c r="X90" s="52"/>
      <c r="Y90" s="52"/>
      <c r="Z90" s="52"/>
      <c r="AA90" s="52"/>
      <c r="AB90" s="52"/>
    </row>
  </sheetData>
  <sheetProtection insertRows="0"/>
  <mergeCells count="31">
    <mergeCell ref="E62:G62"/>
    <mergeCell ref="E56:G56"/>
    <mergeCell ref="B2:G2"/>
    <mergeCell ref="E16:G16"/>
    <mergeCell ref="E17:G17"/>
    <mergeCell ref="B18:G18"/>
    <mergeCell ref="C19:G19"/>
    <mergeCell ref="B10:G10"/>
    <mergeCell ref="E11:G11"/>
    <mergeCell ref="E12:G12"/>
    <mergeCell ref="E13:G13"/>
    <mergeCell ref="E14:G14"/>
    <mergeCell ref="E15:G15"/>
    <mergeCell ref="B5:G5"/>
    <mergeCell ref="B6:R6"/>
    <mergeCell ref="E57:G57"/>
    <mergeCell ref="E58:G58"/>
    <mergeCell ref="T8:AB8"/>
    <mergeCell ref="B90:R90"/>
    <mergeCell ref="B82:G82"/>
    <mergeCell ref="B8:C9"/>
    <mergeCell ref="D8:D9"/>
    <mergeCell ref="E8:G9"/>
    <mergeCell ref="H8:Q8"/>
    <mergeCell ref="R8:R9"/>
    <mergeCell ref="C70:G70"/>
    <mergeCell ref="C76:G76"/>
    <mergeCell ref="E59:G59"/>
    <mergeCell ref="E60:G60"/>
    <mergeCell ref="B69:G69"/>
    <mergeCell ref="E61:G61"/>
  </mergeCells>
  <phoneticPr fontId="5"/>
  <conditionalFormatting sqref="H11:O82">
    <cfRule type="expression" dxfId="1" priority="32">
      <formula>AND($E11&lt;&gt;"",H11="")</formula>
    </cfRule>
  </conditionalFormatting>
  <conditionalFormatting sqref="P83:R83">
    <cfRule type="expression" dxfId="0" priority="1">
      <formula>$R$82&gt;10000000</formula>
    </cfRule>
  </conditionalFormatting>
  <dataValidations count="5">
    <dataValidation imeMode="on" allowBlank="1" showInputMessage="1" showErrorMessage="1" sqref="B2:B3 B89:H89 B90" xr:uid="{24AF642C-9A07-4E49-8BE6-DB4A775893B3}"/>
    <dataValidation imeMode="off" allowBlank="1" showInputMessage="1" showErrorMessage="1" sqref="W89 S89 Z89:AA89 L89 AC89 O89:P89" xr:uid="{0A21085C-3907-440A-A07F-C890918E9249}"/>
    <dataValidation type="list" imeMode="on" allowBlank="1" showInputMessage="1" showErrorMessage="1" sqref="B5:G5" xr:uid="{6CDC8D6E-C16B-4831-BBFD-200F8DD16F59}">
      <formula1>"中小企業（補助率2/3）,大企業（補助率1/3）"</formula1>
    </dataValidation>
    <dataValidation type="whole" operator="greaterThanOrEqual" allowBlank="1" showInputMessage="1" showErrorMessage="1" error="整数のみ入力可能です" sqref="N10:N82 T10:AB12 AB13 T13:Z13 Q10:Q82 T14:AB82" xr:uid="{57192A5D-25AC-4382-8563-3160E0454AED}">
      <formula1>0</formula1>
    </dataValidation>
    <dataValidation type="list" allowBlank="1" showInputMessage="1" showErrorMessage="1" sqref="P11:P17 P20:P26 P28:P30 P32:P34 P36:P40 P42:P44 P46:P50 P52:P54 P56:P62 P64:P68 P71:P75 P77:P81" xr:uid="{8D8E7444-2B5E-495D-B7BB-511368E0C4B6}">
      <formula1>"○,　,"</formula1>
    </dataValidation>
  </dataValidations>
  <hyperlinks>
    <hyperlink ref="B87" r:id="rId1" xr:uid="{56676563-8086-4159-A105-B9020F6DB3CC}"/>
  </hyperlinks>
  <printOptions horizontalCentered="1"/>
  <pageMargins left="0.31496062992125984" right="0.31496062992125984" top="0.15748031496062992" bottom="0" header="0.19685039370078741" footer="0.19685039370078741"/>
  <pageSetup paperSize="8" scale="43" orientation="landscape"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8851B-A735-460D-A7E2-8FABBCAB9873}">
  <sheetPr>
    <pageSetUpPr fitToPage="1"/>
  </sheetPr>
  <dimension ref="A1:R35"/>
  <sheetViews>
    <sheetView showGridLines="0" zoomScaleNormal="100" workbookViewId="0">
      <selection activeCell="G7" sqref="G7"/>
    </sheetView>
  </sheetViews>
  <sheetFormatPr defaultColWidth="9.109375" defaultRowHeight="17.399999999999999"/>
  <cols>
    <col min="1" max="1" width="2.5546875" style="94" customWidth="1"/>
    <col min="2" max="2" width="18.6640625" style="94" customWidth="1"/>
    <col min="3" max="4" width="23.109375" style="94" customWidth="1"/>
    <col min="5" max="5" width="7.5546875" style="94" customWidth="1"/>
    <col min="6" max="6" width="20.44140625" style="94" customWidth="1"/>
    <col min="7" max="7" width="21.109375" style="94" customWidth="1"/>
    <col min="8" max="8" width="3.44140625" style="94" customWidth="1"/>
    <col min="9" max="9" width="17.88671875" style="94" bestFit="1" customWidth="1"/>
    <col min="10" max="18" width="12.33203125" style="94" customWidth="1"/>
    <col min="19" max="16384" width="9.109375" style="94"/>
  </cols>
  <sheetData>
    <row r="1" spans="1:18" ht="21.6">
      <c r="A1" s="93" t="s">
        <v>124</v>
      </c>
    </row>
    <row r="2" spans="1:18" ht="21.6">
      <c r="A2" s="93"/>
    </row>
    <row r="3" spans="1:18">
      <c r="B3" s="95" t="s">
        <v>125</v>
      </c>
      <c r="I3" s="95" t="s">
        <v>126</v>
      </c>
    </row>
    <row r="4" spans="1:18" ht="18" thickBot="1">
      <c r="F4" s="100" t="s">
        <v>127</v>
      </c>
      <c r="Q4" s="100" t="s">
        <v>128</v>
      </c>
    </row>
    <row r="5" spans="1:18">
      <c r="B5" s="360" t="s">
        <v>129</v>
      </c>
      <c r="C5" s="360" t="s">
        <v>130</v>
      </c>
      <c r="D5" s="360" t="s">
        <v>131</v>
      </c>
      <c r="E5" s="360" t="s">
        <v>132</v>
      </c>
      <c r="F5" s="360" t="s">
        <v>133</v>
      </c>
      <c r="I5" s="360" t="s">
        <v>129</v>
      </c>
      <c r="J5" s="362">
        <f>資金計画表!T9</f>
        <v>45809</v>
      </c>
      <c r="K5" s="362">
        <f>資金計画表!U9</f>
        <v>45839</v>
      </c>
      <c r="L5" s="362">
        <f>資金計画表!V9</f>
        <v>45870</v>
      </c>
      <c r="M5" s="362">
        <f>資金計画表!W9</f>
        <v>45901</v>
      </c>
      <c r="N5" s="362">
        <f>資金計画表!X9</f>
        <v>45931</v>
      </c>
      <c r="O5" s="362">
        <f>資金計画表!Y9</f>
        <v>45962</v>
      </c>
      <c r="P5" s="362">
        <f>資金計画表!Z9</f>
        <v>45992</v>
      </c>
      <c r="Q5" s="362">
        <f>資金計画表!AA9</f>
        <v>46023</v>
      </c>
      <c r="R5" s="360" t="s">
        <v>134</v>
      </c>
    </row>
    <row r="6" spans="1:18" ht="18" thickBot="1">
      <c r="B6" s="361"/>
      <c r="C6" s="361"/>
      <c r="D6" s="361"/>
      <c r="E6" s="361"/>
      <c r="F6" s="361"/>
      <c r="I6" s="361"/>
      <c r="J6" s="363"/>
      <c r="K6" s="363"/>
      <c r="L6" s="363"/>
      <c r="M6" s="363"/>
      <c r="N6" s="363"/>
      <c r="O6" s="363"/>
      <c r="P6" s="363"/>
      <c r="Q6" s="363"/>
      <c r="R6" s="361"/>
    </row>
    <row r="7" spans="1:18">
      <c r="B7" s="96" t="s">
        <v>135</v>
      </c>
      <c r="C7" s="122">
        <f>資金計画表!O10</f>
        <v>0</v>
      </c>
      <c r="D7" s="122">
        <f>資金計画表!Q10</f>
        <v>0</v>
      </c>
      <c r="E7" s="105" t="str">
        <f>IF(資金計画表!B5="中小企業（補助率2/3）","2/3","1/3")</f>
        <v>1/3</v>
      </c>
      <c r="F7" s="106">
        <f>資金計画表!R10</f>
        <v>0</v>
      </c>
      <c r="I7" s="96" t="str">
        <f t="shared" ref="I7:I20" si="0">$B7</f>
        <v>人件費</v>
      </c>
      <c r="J7" s="101">
        <f>資金計画表!T$10</f>
        <v>0</v>
      </c>
      <c r="K7" s="101">
        <f>資金計画表!U$10</f>
        <v>0</v>
      </c>
      <c r="L7" s="102">
        <f>資金計画表!V$10</f>
        <v>0</v>
      </c>
      <c r="M7" s="102">
        <f>資金計画表!W$10</f>
        <v>0</v>
      </c>
      <c r="N7" s="102">
        <f>資金計画表!X$10</f>
        <v>0</v>
      </c>
      <c r="O7" s="102">
        <f>資金計画表!Y$10</f>
        <v>0</v>
      </c>
      <c r="P7" s="102">
        <f>資金計画表!Z$10</f>
        <v>0</v>
      </c>
      <c r="Q7" s="102">
        <f>資金計画表!AA$10</f>
        <v>0</v>
      </c>
      <c r="R7" s="102">
        <f>SUM(J7:Q7)</f>
        <v>0</v>
      </c>
    </row>
    <row r="8" spans="1:18">
      <c r="B8" s="96" t="s">
        <v>136</v>
      </c>
      <c r="C8" s="122">
        <f>SUM(C9:C17)</f>
        <v>0</v>
      </c>
      <c r="D8" s="122">
        <f>SUM(D9:D17)</f>
        <v>0</v>
      </c>
      <c r="E8" s="107"/>
      <c r="F8" s="108">
        <f>SUM(F9:F17)</f>
        <v>0</v>
      </c>
      <c r="I8" s="96" t="str">
        <f t="shared" si="0"/>
        <v>事業費</v>
      </c>
      <c r="J8" s="101">
        <f>SUM(J9:J17)</f>
        <v>0</v>
      </c>
      <c r="K8" s="101">
        <f t="shared" ref="K8:Q8" si="1">SUM(K9:K17)</f>
        <v>0</v>
      </c>
      <c r="L8" s="102">
        <f t="shared" si="1"/>
        <v>0</v>
      </c>
      <c r="M8" s="102">
        <f t="shared" si="1"/>
        <v>0</v>
      </c>
      <c r="N8" s="102">
        <f t="shared" si="1"/>
        <v>0</v>
      </c>
      <c r="O8" s="102">
        <f t="shared" si="1"/>
        <v>0</v>
      </c>
      <c r="P8" s="102">
        <f t="shared" si="1"/>
        <v>0</v>
      </c>
      <c r="Q8" s="102">
        <f t="shared" si="1"/>
        <v>0</v>
      </c>
      <c r="R8" s="102">
        <f>SUM(R9:R17)</f>
        <v>0</v>
      </c>
    </row>
    <row r="9" spans="1:18">
      <c r="B9" s="111" t="s">
        <v>137</v>
      </c>
      <c r="C9" s="123">
        <f>資金計画表!O$19</f>
        <v>0</v>
      </c>
      <c r="D9" s="123">
        <f>資金計画表!Q$19</f>
        <v>0</v>
      </c>
      <c r="E9" s="109"/>
      <c r="F9" s="110">
        <f>資金計画表!R$19</f>
        <v>0</v>
      </c>
      <c r="I9" s="111" t="str">
        <f t="shared" si="0"/>
        <v>旅費</v>
      </c>
      <c r="J9" s="103">
        <f>資金計画表!T$19</f>
        <v>0</v>
      </c>
      <c r="K9" s="103">
        <f>資金計画表!U$19</f>
        <v>0</v>
      </c>
      <c r="L9" s="104">
        <f>資金計画表!V$19</f>
        <v>0</v>
      </c>
      <c r="M9" s="104">
        <f>資金計画表!W$19</f>
        <v>0</v>
      </c>
      <c r="N9" s="104">
        <f>資金計画表!X$19</f>
        <v>0</v>
      </c>
      <c r="O9" s="104">
        <f>資金計画表!Y$19</f>
        <v>0</v>
      </c>
      <c r="P9" s="104">
        <f>資金計画表!Z$19</f>
        <v>0</v>
      </c>
      <c r="Q9" s="104">
        <f>資金計画表!AA$19</f>
        <v>0</v>
      </c>
      <c r="R9" s="104">
        <f>SUM(J9:Q9)</f>
        <v>0</v>
      </c>
    </row>
    <row r="10" spans="1:18">
      <c r="B10" s="111" t="s">
        <v>138</v>
      </c>
      <c r="C10" s="123">
        <f>資金計画表!O$27</f>
        <v>0</v>
      </c>
      <c r="D10" s="123">
        <f>資金計画表!Q$27</f>
        <v>0</v>
      </c>
      <c r="E10" s="109"/>
      <c r="F10" s="110">
        <f>資金計画表!R$27</f>
        <v>0</v>
      </c>
      <c r="I10" s="111" t="str">
        <f t="shared" si="0"/>
        <v>会議費</v>
      </c>
      <c r="J10" s="103">
        <f>資金計画表!T$27</f>
        <v>0</v>
      </c>
      <c r="K10" s="103">
        <f>資金計画表!U$27</f>
        <v>0</v>
      </c>
      <c r="L10" s="104">
        <f>資金計画表!V$27</f>
        <v>0</v>
      </c>
      <c r="M10" s="104">
        <f>資金計画表!W$27</f>
        <v>0</v>
      </c>
      <c r="N10" s="104">
        <f>資金計画表!X$27</f>
        <v>0</v>
      </c>
      <c r="O10" s="104">
        <f>資金計画表!Y$27</f>
        <v>0</v>
      </c>
      <c r="P10" s="104">
        <f>資金計画表!Z$27</f>
        <v>0</v>
      </c>
      <c r="Q10" s="104">
        <f>資金計画表!AA$27</f>
        <v>0</v>
      </c>
      <c r="R10" s="104">
        <f t="shared" ref="R10:R16" si="2">SUM(J10:Q10)</f>
        <v>0</v>
      </c>
    </row>
    <row r="11" spans="1:18">
      <c r="B11" s="111" t="s">
        <v>139</v>
      </c>
      <c r="C11" s="123">
        <f>資金計画表!O$31</f>
        <v>0</v>
      </c>
      <c r="D11" s="123">
        <f>資金計画表!Q$31</f>
        <v>0</v>
      </c>
      <c r="E11" s="109"/>
      <c r="F11" s="110">
        <f>資金計画表!R$31</f>
        <v>0</v>
      </c>
      <c r="I11" s="111" t="str">
        <f t="shared" si="0"/>
        <v>謝金</v>
      </c>
      <c r="J11" s="103">
        <f>資金計画表!T$31</f>
        <v>0</v>
      </c>
      <c r="K11" s="103">
        <f>資金計画表!U$31</f>
        <v>0</v>
      </c>
      <c r="L11" s="104">
        <f>資金計画表!V$31</f>
        <v>0</v>
      </c>
      <c r="M11" s="104">
        <f>資金計画表!W$31</f>
        <v>0</v>
      </c>
      <c r="N11" s="104">
        <f>資金計画表!X$31</f>
        <v>0</v>
      </c>
      <c r="O11" s="104">
        <f>資金計画表!Y$31</f>
        <v>0</v>
      </c>
      <c r="P11" s="104">
        <f>資金計画表!Z$31</f>
        <v>0</v>
      </c>
      <c r="Q11" s="104">
        <f>資金計画表!AA$31</f>
        <v>0</v>
      </c>
      <c r="R11" s="104">
        <f t="shared" si="2"/>
        <v>0</v>
      </c>
    </row>
    <row r="12" spans="1:18">
      <c r="B12" s="111" t="s">
        <v>140</v>
      </c>
      <c r="C12" s="123">
        <f>資金計画表!O$35</f>
        <v>0</v>
      </c>
      <c r="D12" s="123">
        <f>資金計画表!Q$35</f>
        <v>0</v>
      </c>
      <c r="E12" s="109"/>
      <c r="F12" s="110">
        <f>資金計画表!R$35</f>
        <v>0</v>
      </c>
      <c r="I12" s="111" t="str">
        <f t="shared" si="0"/>
        <v>備品費</v>
      </c>
      <c r="J12" s="103">
        <f>資金計画表!T$35</f>
        <v>0</v>
      </c>
      <c r="K12" s="103">
        <f>資金計画表!U$35</f>
        <v>0</v>
      </c>
      <c r="L12" s="104">
        <f>資金計画表!V$35</f>
        <v>0</v>
      </c>
      <c r="M12" s="104">
        <f>資金計画表!W$35</f>
        <v>0</v>
      </c>
      <c r="N12" s="104">
        <f>資金計画表!X$35</f>
        <v>0</v>
      </c>
      <c r="O12" s="104">
        <f>資金計画表!Y$35</f>
        <v>0</v>
      </c>
      <c r="P12" s="104">
        <f>資金計画表!Z$35</f>
        <v>0</v>
      </c>
      <c r="Q12" s="104">
        <f>資金計画表!AA$35</f>
        <v>0</v>
      </c>
      <c r="R12" s="104">
        <f t="shared" si="2"/>
        <v>0</v>
      </c>
    </row>
    <row r="13" spans="1:18">
      <c r="B13" s="111" t="s">
        <v>141</v>
      </c>
      <c r="C13" s="123">
        <f>資金計画表!O$41</f>
        <v>0</v>
      </c>
      <c r="D13" s="123">
        <f>資金計画表!Q$41</f>
        <v>0</v>
      </c>
      <c r="E13" s="109"/>
      <c r="F13" s="110">
        <f>資金計画表!R$41</f>
        <v>0</v>
      </c>
      <c r="I13" s="111" t="str">
        <f t="shared" si="0"/>
        <v>借料および損料</v>
      </c>
      <c r="J13" s="103">
        <f>資金計画表!T$41</f>
        <v>0</v>
      </c>
      <c r="K13" s="103">
        <f>資金計画表!U$41</f>
        <v>0</v>
      </c>
      <c r="L13" s="104">
        <f>資金計画表!V$41</f>
        <v>0</v>
      </c>
      <c r="M13" s="104">
        <f>資金計画表!W$41</f>
        <v>0</v>
      </c>
      <c r="N13" s="104">
        <f>資金計画表!X$41</f>
        <v>0</v>
      </c>
      <c r="O13" s="104">
        <f>資金計画表!Y$41</f>
        <v>0</v>
      </c>
      <c r="P13" s="104">
        <f>資金計画表!Z$41</f>
        <v>0</v>
      </c>
      <c r="Q13" s="104">
        <f>資金計画表!AA$41</f>
        <v>0</v>
      </c>
      <c r="R13" s="104">
        <f t="shared" si="2"/>
        <v>0</v>
      </c>
    </row>
    <row r="14" spans="1:18">
      <c r="B14" s="111" t="s">
        <v>142</v>
      </c>
      <c r="C14" s="123">
        <f>資金計画表!O$45</f>
        <v>0</v>
      </c>
      <c r="D14" s="123">
        <f>資金計画表!Q$45</f>
        <v>0</v>
      </c>
      <c r="E14" s="109"/>
      <c r="F14" s="110">
        <f>資金計画表!R$45</f>
        <v>0</v>
      </c>
      <c r="I14" s="111" t="str">
        <f t="shared" si="0"/>
        <v>消耗品費</v>
      </c>
      <c r="J14" s="103">
        <f>資金計画表!T$45</f>
        <v>0</v>
      </c>
      <c r="K14" s="103">
        <f>資金計画表!U$45</f>
        <v>0</v>
      </c>
      <c r="L14" s="104">
        <f>資金計画表!V$45</f>
        <v>0</v>
      </c>
      <c r="M14" s="104">
        <f>資金計画表!W$45</f>
        <v>0</v>
      </c>
      <c r="N14" s="104">
        <f>資金計画表!X$45</f>
        <v>0</v>
      </c>
      <c r="O14" s="104">
        <f>資金計画表!Y$45</f>
        <v>0</v>
      </c>
      <c r="P14" s="104">
        <f>資金計画表!Z$45</f>
        <v>0</v>
      </c>
      <c r="Q14" s="104">
        <f>資金計画表!AA$45</f>
        <v>0</v>
      </c>
      <c r="R14" s="104">
        <f t="shared" si="2"/>
        <v>0</v>
      </c>
    </row>
    <row r="15" spans="1:18">
      <c r="B15" s="111" t="s">
        <v>143</v>
      </c>
      <c r="C15" s="123">
        <f>資金計画表!O$51</f>
        <v>0</v>
      </c>
      <c r="D15" s="123">
        <f>資金計画表!Q$51</f>
        <v>0</v>
      </c>
      <c r="E15" s="109"/>
      <c r="F15" s="110">
        <f>資金計画表!R$51</f>
        <v>0</v>
      </c>
      <c r="I15" s="111" t="str">
        <f t="shared" si="0"/>
        <v>印刷製本費</v>
      </c>
      <c r="J15" s="103">
        <f>資金計画表!T$51</f>
        <v>0</v>
      </c>
      <c r="K15" s="103">
        <f>資金計画表!U$51</f>
        <v>0</v>
      </c>
      <c r="L15" s="104">
        <f>資金計画表!V$51</f>
        <v>0</v>
      </c>
      <c r="M15" s="104">
        <f>資金計画表!W$51</f>
        <v>0</v>
      </c>
      <c r="N15" s="104">
        <f>資金計画表!X$51</f>
        <v>0</v>
      </c>
      <c r="O15" s="104">
        <f>資金計画表!Y$51</f>
        <v>0</v>
      </c>
      <c r="P15" s="104">
        <f>資金計画表!Z$51</f>
        <v>0</v>
      </c>
      <c r="Q15" s="104">
        <f>資金計画表!AA$51</f>
        <v>0</v>
      </c>
      <c r="R15" s="104">
        <f t="shared" si="2"/>
        <v>0</v>
      </c>
    </row>
    <row r="16" spans="1:18">
      <c r="B16" s="111" t="s">
        <v>144</v>
      </c>
      <c r="C16" s="123">
        <f>資金計画表!O$55</f>
        <v>0</v>
      </c>
      <c r="D16" s="123">
        <f>資金計画表!Q$55</f>
        <v>0</v>
      </c>
      <c r="E16" s="109"/>
      <c r="F16" s="110">
        <f>資金計画表!R$55</f>
        <v>0</v>
      </c>
      <c r="I16" s="111" t="str">
        <f t="shared" si="0"/>
        <v>補助員人件費</v>
      </c>
      <c r="J16" s="103">
        <f>資金計画表!T$55</f>
        <v>0</v>
      </c>
      <c r="K16" s="103">
        <f>資金計画表!U$55</f>
        <v>0</v>
      </c>
      <c r="L16" s="104">
        <f>資金計画表!V$55</f>
        <v>0</v>
      </c>
      <c r="M16" s="104">
        <f>資金計画表!W$55</f>
        <v>0</v>
      </c>
      <c r="N16" s="104">
        <f>資金計画表!X$55</f>
        <v>0</v>
      </c>
      <c r="O16" s="104">
        <f>資金計画表!Y$55</f>
        <v>0</v>
      </c>
      <c r="P16" s="104">
        <f>資金計画表!Z$55</f>
        <v>0</v>
      </c>
      <c r="Q16" s="104">
        <f>資金計画表!AA$55</f>
        <v>0</v>
      </c>
      <c r="R16" s="104">
        <f t="shared" si="2"/>
        <v>0</v>
      </c>
    </row>
    <row r="17" spans="2:18">
      <c r="B17" s="111" t="s">
        <v>145</v>
      </c>
      <c r="C17" s="123">
        <f>資金計画表!O$63</f>
        <v>0</v>
      </c>
      <c r="D17" s="123">
        <f>資金計画表!Q$63</f>
        <v>0</v>
      </c>
      <c r="E17" s="109"/>
      <c r="F17" s="110">
        <f>資金計画表!R$63</f>
        <v>0</v>
      </c>
      <c r="I17" s="111" t="str">
        <f t="shared" si="0"/>
        <v>その他諸経費</v>
      </c>
      <c r="J17" s="103">
        <f>資金計画表!T$63</f>
        <v>0</v>
      </c>
      <c r="K17" s="103">
        <f>資金計画表!U$63</f>
        <v>0</v>
      </c>
      <c r="L17" s="104">
        <f>資金計画表!V$63</f>
        <v>0</v>
      </c>
      <c r="M17" s="104">
        <f>資金計画表!W$63</f>
        <v>0</v>
      </c>
      <c r="N17" s="104">
        <f>資金計画表!X$63</f>
        <v>0</v>
      </c>
      <c r="O17" s="104">
        <f>資金計画表!Y$63</f>
        <v>0</v>
      </c>
      <c r="P17" s="104">
        <f>資金計画表!Z$63</f>
        <v>0</v>
      </c>
      <c r="Q17" s="104">
        <f>資金計画表!AA$63</f>
        <v>0</v>
      </c>
      <c r="R17" s="104">
        <f>SUM(J17:Q17)</f>
        <v>0</v>
      </c>
    </row>
    <row r="18" spans="2:18">
      <c r="B18" s="96" t="s">
        <v>146</v>
      </c>
      <c r="C18" s="122">
        <f>SUM(C19:C20)</f>
        <v>0</v>
      </c>
      <c r="D18" s="122">
        <f>SUM(D19:D20)</f>
        <v>0</v>
      </c>
      <c r="E18" s="107"/>
      <c r="F18" s="108">
        <f>SUM(F19:F20)</f>
        <v>0</v>
      </c>
      <c r="I18" s="96" t="str">
        <f t="shared" si="0"/>
        <v>委託・外注費</v>
      </c>
      <c r="J18" s="101">
        <f t="shared" ref="J18" si="3">SUM(J19:J20)</f>
        <v>0</v>
      </c>
      <c r="K18" s="101">
        <f t="shared" ref="K18:Q18" si="4">SUM(K19:K20)</f>
        <v>0</v>
      </c>
      <c r="L18" s="102">
        <f t="shared" si="4"/>
        <v>0</v>
      </c>
      <c r="M18" s="102">
        <f t="shared" si="4"/>
        <v>0</v>
      </c>
      <c r="N18" s="102">
        <f t="shared" si="4"/>
        <v>0</v>
      </c>
      <c r="O18" s="102">
        <f t="shared" si="4"/>
        <v>0</v>
      </c>
      <c r="P18" s="102">
        <f t="shared" si="4"/>
        <v>0</v>
      </c>
      <c r="Q18" s="102">
        <f t="shared" si="4"/>
        <v>0</v>
      </c>
      <c r="R18" s="102">
        <f>SUM(R19:R20)</f>
        <v>0</v>
      </c>
    </row>
    <row r="19" spans="2:18">
      <c r="B19" s="111" t="s">
        <v>147</v>
      </c>
      <c r="C19" s="123">
        <f>資金計画表!O$70</f>
        <v>0</v>
      </c>
      <c r="D19" s="123">
        <f>資金計画表!Q$70</f>
        <v>0</v>
      </c>
      <c r="E19" s="109"/>
      <c r="F19" s="110">
        <f>資金計画表!R$70</f>
        <v>0</v>
      </c>
      <c r="I19" s="111" t="str">
        <f t="shared" si="0"/>
        <v>委託費</v>
      </c>
      <c r="J19" s="103">
        <f>資金計画表!T$70</f>
        <v>0</v>
      </c>
      <c r="K19" s="103">
        <f>資金計画表!U$70</f>
        <v>0</v>
      </c>
      <c r="L19" s="104">
        <f>資金計画表!V$70</f>
        <v>0</v>
      </c>
      <c r="M19" s="104">
        <f>資金計画表!W$70</f>
        <v>0</v>
      </c>
      <c r="N19" s="104">
        <f>資金計画表!X$70</f>
        <v>0</v>
      </c>
      <c r="O19" s="104">
        <f>資金計画表!Y$70</f>
        <v>0</v>
      </c>
      <c r="P19" s="104">
        <f>資金計画表!Z$70</f>
        <v>0</v>
      </c>
      <c r="Q19" s="104">
        <f>資金計画表!AA$70</f>
        <v>0</v>
      </c>
      <c r="R19" s="104">
        <f>SUM(J19:Q19)</f>
        <v>0</v>
      </c>
    </row>
    <row r="20" spans="2:18" ht="18" thickBot="1">
      <c r="B20" s="111" t="s">
        <v>148</v>
      </c>
      <c r="C20" s="123">
        <f>資金計画表!O$76</f>
        <v>0</v>
      </c>
      <c r="D20" s="123">
        <f>資金計画表!Q$76</f>
        <v>0</v>
      </c>
      <c r="E20" s="109"/>
      <c r="F20" s="110">
        <f>資金計画表!R$76</f>
        <v>0</v>
      </c>
      <c r="I20" s="111" t="str">
        <f t="shared" si="0"/>
        <v>外注費</v>
      </c>
      <c r="J20" s="103">
        <f>資金計画表!T$76</f>
        <v>0</v>
      </c>
      <c r="K20" s="103">
        <f>資金計画表!U$76</f>
        <v>0</v>
      </c>
      <c r="L20" s="104">
        <f>資金計画表!V$76</f>
        <v>0</v>
      </c>
      <c r="M20" s="104">
        <f>資金計画表!W$76</f>
        <v>0</v>
      </c>
      <c r="N20" s="104">
        <f>資金計画表!X$76</f>
        <v>0</v>
      </c>
      <c r="O20" s="104">
        <f>資金計画表!Y$76</f>
        <v>0</v>
      </c>
      <c r="P20" s="104">
        <f>資金計画表!Z$76</f>
        <v>0</v>
      </c>
      <c r="Q20" s="104">
        <f>資金計画表!AA$76</f>
        <v>0</v>
      </c>
      <c r="R20" s="104">
        <f>SUM(J20:Q20)</f>
        <v>0</v>
      </c>
    </row>
    <row r="21" spans="2:18" ht="18" thickBot="1">
      <c r="B21" s="154" t="s">
        <v>149</v>
      </c>
      <c r="C21" s="155">
        <f>SUM(C7,C8,C18)</f>
        <v>0</v>
      </c>
      <c r="D21" s="155">
        <f>SUM(D7,D8,D18)</f>
        <v>0</v>
      </c>
      <c r="E21" s="156"/>
      <c r="F21" s="155">
        <f>SUM(F7,F8,F18)</f>
        <v>0</v>
      </c>
      <c r="I21" s="151" t="s">
        <v>134</v>
      </c>
      <c r="J21" s="152">
        <f>SUM(J7,J8,J18)</f>
        <v>0</v>
      </c>
      <c r="K21" s="152">
        <f>SUM(K7,K8,K18)</f>
        <v>0</v>
      </c>
      <c r="L21" s="153">
        <f t="shared" ref="L21:Q21" si="5">SUM(L7,L8,L18)</f>
        <v>0</v>
      </c>
      <c r="M21" s="153">
        <f t="shared" si="5"/>
        <v>0</v>
      </c>
      <c r="N21" s="153">
        <f t="shared" si="5"/>
        <v>0</v>
      </c>
      <c r="O21" s="153">
        <f t="shared" si="5"/>
        <v>0</v>
      </c>
      <c r="P21" s="153">
        <f t="shared" si="5"/>
        <v>0</v>
      </c>
      <c r="Q21" s="153">
        <f t="shared" si="5"/>
        <v>0</v>
      </c>
      <c r="R21" s="153">
        <f>SUM(R7,R8,R18)</f>
        <v>0</v>
      </c>
    </row>
    <row r="22" spans="2:18">
      <c r="D22" s="97"/>
    </row>
    <row r="23" spans="2:18">
      <c r="Q23" s="98"/>
    </row>
    <row r="25" spans="2:18">
      <c r="Q25" s="98"/>
    </row>
    <row r="35" spans="4:4">
      <c r="D35" s="99"/>
    </row>
  </sheetData>
  <sheetProtection sheet="1" objects="1" scenarios="1"/>
  <mergeCells count="15">
    <mergeCell ref="B5:B6"/>
    <mergeCell ref="E5:E6"/>
    <mergeCell ref="F5:F6"/>
    <mergeCell ref="R5:R6"/>
    <mergeCell ref="D5:D6"/>
    <mergeCell ref="C5:C6"/>
    <mergeCell ref="I5:I6"/>
    <mergeCell ref="K5:K6"/>
    <mergeCell ref="L5:L6"/>
    <mergeCell ref="M5:M6"/>
    <mergeCell ref="N5:N6"/>
    <mergeCell ref="O5:O6"/>
    <mergeCell ref="P5:P6"/>
    <mergeCell ref="Q5:Q6"/>
    <mergeCell ref="J5:J6"/>
  </mergeCells>
  <phoneticPr fontId="5"/>
  <dataValidations count="1">
    <dataValidation imeMode="off" allowBlank="1" showInputMessage="1" showErrorMessage="1" sqref="D7 D9:D20" xr:uid="{EA45F33A-43F2-4D57-B368-4E62D0E13E27}"/>
  </dataValidations>
  <pageMargins left="0.70866141732283472" right="0.70866141732283472" top="0.74803149606299213" bottom="0.74803149606299213" header="0.31496062992125984" footer="0.31496062992125984"/>
  <pageSetup paperSize="9" scale="55" orientation="landscape" r:id="rId1"/>
  <colBreaks count="1" manualBreakCount="1">
    <brk id="6" min="2" max="16"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541204-65C9-49C0-8B4A-26310783114C}">
  <ds:schemaRefs>
    <ds:schemaRef ds:uri="http://schemas.microsoft.com/office/2006/documentManagement/types"/>
    <ds:schemaRef ds:uri="http://purl.org/dc/dcmitype/"/>
    <ds:schemaRef ds:uri="http://schemas.microsoft.com/office/2006/metadata/properties"/>
    <ds:schemaRef ds:uri="http://schemas.openxmlformats.org/package/2006/metadata/core-properties"/>
    <ds:schemaRef ds:uri="3ec4c570-c735-4370-ba15-dd1c5cdd45e2"/>
    <ds:schemaRef ds:uri="http://purl.org/dc/terms/"/>
    <ds:schemaRef ds:uri="http://purl.org/dc/elements/1.1/"/>
    <ds:schemaRef ds:uri="http://www.w3.org/XML/1998/namespace"/>
    <ds:schemaRef ds:uri="http://schemas.microsoft.com/office/infopath/2007/PartnerControls"/>
    <ds:schemaRef ds:uri="f280bba1-c64f-409c-a565-900efdae04fa"/>
  </ds:schemaRefs>
</ds:datastoreItem>
</file>

<file path=customXml/itemProps2.xml><?xml version="1.0" encoding="utf-8"?>
<ds:datastoreItem xmlns:ds="http://schemas.openxmlformats.org/officeDocument/2006/customXml" ds:itemID="{249E9CB5-F0A4-4FC0-9AC6-34A3D837DB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AC8691-4F92-4D96-A102-92162F5AFB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資金計画表　※記入例</vt:lpstr>
      <vt:lpstr>交付申請書貼付用（採択決定後に使用）※記入例</vt:lpstr>
      <vt:lpstr>資金計画表</vt:lpstr>
      <vt:lpstr>交付申請書貼付用（採択決定後に使用）</vt:lpstr>
      <vt:lpstr>'交付申請書貼付用（採択決定後に使用）'!Print_Area</vt:lpstr>
      <vt:lpstr>'交付申請書貼付用（採択決定後に使用）※記入例'!Print_Area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応募書類2_資金計画表</dc:title>
  <dc:subject/>
  <dc:creator>U4351N0151</dc:creator>
  <cp:keywords/>
  <dc:description/>
  <cp:lastModifiedBy>CM2306L0801</cp:lastModifiedBy>
  <cp:revision/>
  <dcterms:created xsi:type="dcterms:W3CDTF">2017-04-18T04:50:44Z</dcterms:created>
  <dcterms:modified xsi:type="dcterms:W3CDTF">2025-04-10T06:03:04Z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y fmtid="{D5CDD505-2E9C-101B-9397-08002B2CF9AE}" pid="3" name="MediaServiceImageTags">
    <vt:lpwstr/>
  </property>
</Properties>
</file>